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Muži_HK" sheetId="1" r:id="rId1"/>
    <sheet name="Tabulka" sheetId="2" r:id="rId2"/>
    <sheet name="Přehled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Uživatel systému Windows</author>
  </authors>
  <commentList>
    <comment ref="Y56" authorId="0">
      <text>
        <r>
          <rPr>
            <b/>
            <sz val="9"/>
            <rFont val="Tahoma"/>
            <family val="0"/>
          </rPr>
          <t>Uživatel systému Windows: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<sst xmlns="http://schemas.openxmlformats.org/spreadsheetml/2006/main" count="344" uniqueCount="38">
  <si>
    <t>Sokol Slezské Předměstí</t>
  </si>
  <si>
    <t>BK REBELS Hradec Králové</t>
  </si>
  <si>
    <t>VOLNO</t>
  </si>
  <si>
    <t>BK NAPOS Vysoká n.l.</t>
  </si>
  <si>
    <t>ALKON interier</t>
  </si>
  <si>
    <t>pátek</t>
  </si>
  <si>
    <t>19.00</t>
  </si>
  <si>
    <t>HK</t>
  </si>
  <si>
    <t>-</t>
  </si>
  <si>
    <t>úterý</t>
  </si>
  <si>
    <t xml:space="preserve"> </t>
  </si>
  <si>
    <t>Pořadí po</t>
  </si>
  <si>
    <t>odehraných kolech</t>
  </si>
  <si>
    <t>.</t>
  </si>
  <si>
    <t>:</t>
  </si>
  <si>
    <t>V</t>
  </si>
  <si>
    <t>P</t>
  </si>
  <si>
    <t>Skóre</t>
  </si>
  <si>
    <t>D/O</t>
  </si>
  <si>
    <t>Toros Pardubice</t>
  </si>
  <si>
    <t>pondělí</t>
  </si>
  <si>
    <t>20.15</t>
  </si>
  <si>
    <t>Zápasy na 1 - 3 místě a 4 - 6 místě</t>
  </si>
  <si>
    <t>11. týden</t>
  </si>
  <si>
    <t>12. týden</t>
  </si>
  <si>
    <t>16. týden</t>
  </si>
  <si>
    <t>20.30</t>
  </si>
  <si>
    <t>čtvrtek</t>
  </si>
  <si>
    <t>19.30</t>
  </si>
  <si>
    <t>BK 92</t>
  </si>
  <si>
    <t>2019 - 2020</t>
  </si>
  <si>
    <t>O 1. místo</t>
  </si>
  <si>
    <t>O 4. místo</t>
  </si>
  <si>
    <t>Základní kolo</t>
  </si>
  <si>
    <t>Okres Hradec Králové 2020 - 2021</t>
  </si>
  <si>
    <t>9. týden</t>
  </si>
  <si>
    <t>10. týden</t>
  </si>
  <si>
    <t>15. týden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</si>
</sst>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dd/mm/yy"/>
    <numFmt numFmtId="166" formatCode="dddd"/>
  </numFmts>
  <fonts count="50">
    <font>
      <sz val="10"/>
      <name val="Arial CE"/>
      <family val="0"/>
    </font>
    <font>
      <sz val="11"/>
      <color indexed="8"/>
      <name val="Calibri"/>
      <family val="2"/>
    </font>
    <font>
      <i/>
      <sz val="12"/>
      <name val="Arial CE"/>
      <family val="2"/>
    </font>
    <font>
      <sz val="9"/>
      <name val="Arial CE"/>
      <family val="2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b/>
      <i/>
      <sz val="20"/>
      <name val="Arial CE"/>
      <family val="0"/>
    </font>
    <font>
      <b/>
      <sz val="2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hair"/>
      <bottom style="medium"/>
    </border>
    <border>
      <left style="thin"/>
      <right style="thin"/>
      <top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dotted"/>
    </border>
    <border>
      <left/>
      <right>
        <color indexed="63"/>
      </right>
      <top style="dotted"/>
      <bottom style="dotted"/>
    </border>
    <border>
      <left/>
      <right>
        <color indexed="63"/>
      </right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/>
      <right/>
      <top style="hair"/>
      <bottom/>
    </border>
    <border>
      <left/>
      <right>
        <color indexed="63"/>
      </right>
      <top style="dotted"/>
      <bottom/>
    </border>
    <border>
      <left>
        <color indexed="63"/>
      </left>
      <right style="medium"/>
      <top style="dotted"/>
      <bottom/>
    </border>
    <border>
      <left>
        <color indexed="63"/>
      </left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 hidden="1"/>
    </xf>
    <xf numFmtId="0" fontId="6" fillId="32" borderId="24" xfId="0" applyFont="1" applyFill="1" applyBorder="1" applyAlignment="1" applyProtection="1">
      <alignment horizontal="left"/>
      <protection hidden="1"/>
    </xf>
    <xf numFmtId="165" fontId="6" fillId="32" borderId="25" xfId="0" applyNumberFormat="1" applyFont="1" applyFill="1" applyBorder="1" applyAlignment="1" applyProtection="1">
      <alignment/>
      <protection locked="0"/>
    </xf>
    <xf numFmtId="166" fontId="6" fillId="32" borderId="26" xfId="0" applyNumberFormat="1" applyFont="1" applyFill="1" applyBorder="1" applyAlignment="1" applyProtection="1">
      <alignment horizontal="center"/>
      <protection hidden="1"/>
    </xf>
    <xf numFmtId="49" fontId="6" fillId="32" borderId="27" xfId="0" applyNumberFormat="1" applyFont="1" applyFill="1" applyBorder="1" applyAlignment="1" applyProtection="1">
      <alignment horizontal="center"/>
      <protection locked="0"/>
    </xf>
    <xf numFmtId="0" fontId="7" fillId="32" borderId="28" xfId="0" applyFont="1" applyFill="1" applyBorder="1" applyAlignment="1" applyProtection="1">
      <alignment horizontal="right"/>
      <protection locked="0"/>
    </xf>
    <xf numFmtId="164" fontId="7" fillId="32" borderId="28" xfId="0" applyNumberFormat="1" applyFont="1" applyFill="1" applyBorder="1" applyAlignment="1" applyProtection="1">
      <alignment horizontal="left"/>
      <protection locked="0"/>
    </xf>
    <xf numFmtId="0" fontId="7" fillId="32" borderId="28" xfId="0" applyFont="1" applyFill="1" applyBorder="1" applyAlignment="1" applyProtection="1">
      <alignment/>
      <protection hidden="1"/>
    </xf>
    <xf numFmtId="0" fontId="6" fillId="32" borderId="28" xfId="0" applyFont="1" applyFill="1" applyBorder="1" applyAlignment="1" applyProtection="1">
      <alignment horizontal="left"/>
      <protection hidden="1"/>
    </xf>
    <xf numFmtId="49" fontId="7" fillId="32" borderId="28" xfId="0" applyNumberFormat="1" applyFont="1" applyFill="1" applyBorder="1" applyAlignment="1" applyProtection="1">
      <alignment horizontal="center"/>
      <protection hidden="1"/>
    </xf>
    <xf numFmtId="0" fontId="7" fillId="32" borderId="28" xfId="0" applyFont="1" applyFill="1" applyBorder="1" applyAlignment="1" applyProtection="1">
      <alignment horizontal="left"/>
      <protection hidden="1"/>
    </xf>
    <xf numFmtId="165" fontId="6" fillId="32" borderId="29" xfId="0" applyNumberFormat="1" applyFont="1" applyFill="1" applyBorder="1" applyAlignment="1" applyProtection="1">
      <alignment/>
      <protection locked="0"/>
    </xf>
    <xf numFmtId="166" fontId="6" fillId="32" borderId="30" xfId="0" applyNumberFormat="1" applyFont="1" applyFill="1" applyBorder="1" applyAlignment="1" applyProtection="1">
      <alignment horizontal="center"/>
      <protection hidden="1"/>
    </xf>
    <xf numFmtId="49" fontId="6" fillId="32" borderId="31" xfId="0" applyNumberFormat="1" applyFont="1" applyFill="1" applyBorder="1" applyAlignment="1" applyProtection="1">
      <alignment horizontal="center"/>
      <protection locked="0"/>
    </xf>
    <xf numFmtId="0" fontId="7" fillId="32" borderId="24" xfId="0" applyFont="1" applyFill="1" applyBorder="1" applyAlignment="1" applyProtection="1">
      <alignment horizontal="right"/>
      <protection hidden="1"/>
    </xf>
    <xf numFmtId="164" fontId="7" fillId="32" borderId="24" xfId="0" applyNumberFormat="1" applyFont="1" applyFill="1" applyBorder="1" applyAlignment="1" applyProtection="1">
      <alignment horizontal="left"/>
      <protection hidden="1"/>
    </xf>
    <xf numFmtId="0" fontId="7" fillId="32" borderId="24" xfId="0" applyFont="1" applyFill="1" applyBorder="1" applyAlignment="1" applyProtection="1">
      <alignment/>
      <protection hidden="1"/>
    </xf>
    <xf numFmtId="49" fontId="7" fillId="32" borderId="24" xfId="0" applyNumberFormat="1" applyFont="1" applyFill="1" applyBorder="1" applyAlignment="1" applyProtection="1">
      <alignment horizontal="center"/>
      <protection hidden="1"/>
    </xf>
    <xf numFmtId="0" fontId="7" fillId="32" borderId="24" xfId="0" applyFont="1" applyFill="1" applyBorder="1" applyAlignment="1" applyProtection="1">
      <alignment horizontal="left"/>
      <protection hidden="1"/>
    </xf>
    <xf numFmtId="165" fontId="6" fillId="32" borderId="32" xfId="0" applyNumberFormat="1" applyFont="1" applyFill="1" applyBorder="1" applyAlignment="1" applyProtection="1">
      <alignment/>
      <protection locked="0"/>
    </xf>
    <xf numFmtId="166" fontId="6" fillId="32" borderId="33" xfId="0" applyNumberFormat="1" applyFont="1" applyFill="1" applyBorder="1" applyAlignment="1" applyProtection="1">
      <alignment horizontal="center"/>
      <protection hidden="1"/>
    </xf>
    <xf numFmtId="49" fontId="6" fillId="32" borderId="34" xfId="0" applyNumberFormat="1" applyFont="1" applyFill="1" applyBorder="1" applyAlignment="1" applyProtection="1">
      <alignment horizontal="center"/>
      <protection locked="0"/>
    </xf>
    <xf numFmtId="0" fontId="7" fillId="32" borderId="35" xfId="0" applyFont="1" applyFill="1" applyBorder="1" applyAlignment="1" applyProtection="1">
      <alignment horizontal="right"/>
      <protection hidden="1"/>
    </xf>
    <xf numFmtId="164" fontId="7" fillId="32" borderId="35" xfId="0" applyNumberFormat="1" applyFont="1" applyFill="1" applyBorder="1" applyAlignment="1" applyProtection="1">
      <alignment horizontal="left"/>
      <protection hidden="1"/>
    </xf>
    <xf numFmtId="0" fontId="7" fillId="32" borderId="35" xfId="0" applyFont="1" applyFill="1" applyBorder="1" applyAlignment="1" applyProtection="1">
      <alignment/>
      <protection hidden="1"/>
    </xf>
    <xf numFmtId="0" fontId="6" fillId="32" borderId="35" xfId="0" applyFont="1" applyFill="1" applyBorder="1" applyAlignment="1" applyProtection="1">
      <alignment horizontal="left"/>
      <protection hidden="1"/>
    </xf>
    <xf numFmtId="49" fontId="7" fillId="32" borderId="35" xfId="0" applyNumberFormat="1" applyFont="1" applyFill="1" applyBorder="1" applyAlignment="1" applyProtection="1">
      <alignment horizontal="center"/>
      <protection hidden="1"/>
    </xf>
    <xf numFmtId="0" fontId="7" fillId="32" borderId="35" xfId="0" applyFont="1" applyFill="1" applyBorder="1" applyAlignment="1" applyProtection="1">
      <alignment horizontal="left"/>
      <protection hidden="1"/>
    </xf>
    <xf numFmtId="0" fontId="7" fillId="32" borderId="28" xfId="0" applyFont="1" applyFill="1" applyBorder="1" applyAlignment="1" applyProtection="1">
      <alignment horizontal="right"/>
      <protection hidden="1"/>
    </xf>
    <xf numFmtId="164" fontId="7" fillId="32" borderId="28" xfId="0" applyNumberFormat="1" applyFont="1" applyFill="1" applyBorder="1" applyAlignment="1" applyProtection="1">
      <alignment horizontal="left"/>
      <protection hidden="1"/>
    </xf>
    <xf numFmtId="166" fontId="6" fillId="32" borderId="36" xfId="0" applyNumberFormat="1" applyFont="1" applyFill="1" applyBorder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hidden="1"/>
    </xf>
    <xf numFmtId="0" fontId="5" fillId="32" borderId="37" xfId="0" applyFont="1" applyFill="1" applyBorder="1" applyAlignment="1" applyProtection="1">
      <alignment horizontal="center"/>
      <protection hidden="1"/>
    </xf>
    <xf numFmtId="0" fontId="5" fillId="32" borderId="38" xfId="0" applyFont="1" applyFill="1" applyBorder="1" applyAlignment="1" applyProtection="1">
      <alignment horizontal="center"/>
      <protection hidden="1"/>
    </xf>
    <xf numFmtId="0" fontId="4" fillId="32" borderId="39" xfId="0" applyFont="1" applyFill="1" applyBorder="1" applyAlignment="1" applyProtection="1">
      <alignment/>
      <protection locked="0"/>
    </xf>
    <xf numFmtId="0" fontId="4" fillId="32" borderId="40" xfId="0" applyFont="1" applyFill="1" applyBorder="1" applyAlignment="1" applyProtection="1">
      <alignment/>
      <protection locked="0"/>
    </xf>
    <xf numFmtId="0" fontId="5" fillId="32" borderId="41" xfId="0" applyFont="1" applyFill="1" applyBorder="1" applyAlignment="1" applyProtection="1">
      <alignment horizontal="center"/>
      <protection hidden="1"/>
    </xf>
    <xf numFmtId="0" fontId="4" fillId="32" borderId="42" xfId="0" applyFont="1" applyFill="1" applyBorder="1" applyAlignment="1" applyProtection="1">
      <alignment/>
      <protection locked="0"/>
    </xf>
    <xf numFmtId="165" fontId="6" fillId="32" borderId="43" xfId="0" applyNumberFormat="1" applyFont="1" applyFill="1" applyBorder="1" applyAlignment="1" applyProtection="1">
      <alignment/>
      <protection locked="0"/>
    </xf>
    <xf numFmtId="49" fontId="6" fillId="32" borderId="44" xfId="0" applyNumberFormat="1" applyFont="1" applyFill="1" applyBorder="1" applyAlignment="1" applyProtection="1">
      <alignment horizontal="center"/>
      <protection locked="0"/>
    </xf>
    <xf numFmtId="165" fontId="6" fillId="32" borderId="45" xfId="0" applyNumberFormat="1" applyFont="1" applyFill="1" applyBorder="1" applyAlignment="1" applyProtection="1">
      <alignment/>
      <protection locked="0"/>
    </xf>
    <xf numFmtId="166" fontId="6" fillId="32" borderId="46" xfId="0" applyNumberFormat="1" applyFont="1" applyFill="1" applyBorder="1" applyAlignment="1" applyProtection="1">
      <alignment horizontal="center"/>
      <protection hidden="1"/>
    </xf>
    <xf numFmtId="49" fontId="6" fillId="32" borderId="47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/>
      <protection locked="0"/>
    </xf>
    <xf numFmtId="0" fontId="6" fillId="33" borderId="24" xfId="0" applyFont="1" applyFill="1" applyBorder="1" applyAlignment="1" applyProtection="1">
      <alignment horizontal="left"/>
      <protection hidden="1"/>
    </xf>
    <xf numFmtId="0" fontId="6" fillId="33" borderId="35" xfId="0" applyFont="1" applyFill="1" applyBorder="1" applyAlignment="1" applyProtection="1">
      <alignment horizontal="left"/>
      <protection hidden="1"/>
    </xf>
    <xf numFmtId="0" fontId="6" fillId="33" borderId="28" xfId="0" applyFont="1" applyFill="1" applyBorder="1" applyAlignment="1" applyProtection="1">
      <alignment horizontal="left"/>
      <protection hidden="1"/>
    </xf>
    <xf numFmtId="165" fontId="6" fillId="32" borderId="48" xfId="0" applyNumberFormat="1" applyFont="1" applyFill="1" applyBorder="1" applyAlignment="1" applyProtection="1">
      <alignment/>
      <protection locked="0"/>
    </xf>
    <xf numFmtId="166" fontId="6" fillId="32" borderId="49" xfId="0" applyNumberFormat="1" applyFont="1" applyFill="1" applyBorder="1" applyAlignment="1" applyProtection="1">
      <alignment horizontal="center"/>
      <protection hidden="1"/>
    </xf>
    <xf numFmtId="49" fontId="6" fillId="32" borderId="50" xfId="0" applyNumberFormat="1" applyFont="1" applyFill="1" applyBorder="1" applyAlignment="1" applyProtection="1">
      <alignment horizontal="center"/>
      <protection locked="0"/>
    </xf>
    <xf numFmtId="0" fontId="7" fillId="32" borderId="51" xfId="0" applyFont="1" applyFill="1" applyBorder="1" applyAlignment="1" applyProtection="1">
      <alignment/>
      <protection locked="0"/>
    </xf>
    <xf numFmtId="0" fontId="7" fillId="32" borderId="52" xfId="0" applyFont="1" applyFill="1" applyBorder="1" applyAlignment="1" applyProtection="1">
      <alignment/>
      <protection locked="0"/>
    </xf>
    <xf numFmtId="0" fontId="7" fillId="32" borderId="53" xfId="0" applyFont="1" applyFill="1" applyBorder="1" applyAlignment="1" applyProtection="1">
      <alignment/>
      <protection locked="0"/>
    </xf>
    <xf numFmtId="0" fontId="7" fillId="32" borderId="51" xfId="0" applyFont="1" applyFill="1" applyBorder="1" applyAlignment="1" applyProtection="1">
      <alignment horizontal="center"/>
      <protection hidden="1"/>
    </xf>
    <xf numFmtId="0" fontId="7" fillId="32" borderId="52" xfId="0" applyFont="1" applyFill="1" applyBorder="1" applyAlignment="1" applyProtection="1">
      <alignment horizontal="center"/>
      <protection hidden="1"/>
    </xf>
    <xf numFmtId="0" fontId="7" fillId="32" borderId="53" xfId="0" applyFont="1" applyFill="1" applyBorder="1" applyAlignment="1" applyProtection="1">
      <alignment horizontal="center"/>
      <protection hidden="1"/>
    </xf>
    <xf numFmtId="0" fontId="4" fillId="32" borderId="54" xfId="0" applyFont="1" applyFill="1" applyBorder="1" applyAlignment="1" applyProtection="1">
      <alignment/>
      <protection locked="0"/>
    </xf>
    <xf numFmtId="0" fontId="4" fillId="32" borderId="55" xfId="0" applyFont="1" applyFill="1" applyBorder="1" applyAlignment="1" applyProtection="1">
      <alignment/>
      <protection locked="0"/>
    </xf>
    <xf numFmtId="0" fontId="4" fillId="32" borderId="56" xfId="0" applyFont="1" applyFill="1" applyBorder="1" applyAlignment="1" applyProtection="1">
      <alignment/>
      <protection locked="0"/>
    </xf>
    <xf numFmtId="0" fontId="7" fillId="32" borderId="57" xfId="0" applyFont="1" applyFill="1" applyBorder="1" applyAlignment="1" applyProtection="1">
      <alignment/>
      <protection hidden="1"/>
    </xf>
    <xf numFmtId="0" fontId="7" fillId="32" borderId="58" xfId="0" applyFont="1" applyFill="1" applyBorder="1" applyAlignment="1" applyProtection="1">
      <alignment/>
      <protection hidden="1"/>
    </xf>
    <xf numFmtId="0" fontId="7" fillId="32" borderId="59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right"/>
      <protection hidden="1"/>
    </xf>
    <xf numFmtId="14" fontId="6" fillId="32" borderId="24" xfId="0" applyNumberFormat="1" applyFont="1" applyFill="1" applyBorder="1" applyAlignment="1" applyProtection="1">
      <alignment horizontal="left"/>
      <protection hidden="1"/>
    </xf>
    <xf numFmtId="165" fontId="6" fillId="11" borderId="25" xfId="0" applyNumberFormat="1" applyFont="1" applyFill="1" applyBorder="1" applyAlignment="1" applyProtection="1">
      <alignment/>
      <protection locked="0"/>
    </xf>
    <xf numFmtId="166" fontId="6" fillId="11" borderId="26" xfId="0" applyNumberFormat="1" applyFont="1" applyFill="1" applyBorder="1" applyAlignment="1" applyProtection="1">
      <alignment horizontal="center"/>
      <protection hidden="1"/>
    </xf>
    <xf numFmtId="49" fontId="6" fillId="11" borderId="27" xfId="0" applyNumberFormat="1" applyFont="1" applyFill="1" applyBorder="1" applyAlignment="1" applyProtection="1">
      <alignment horizontal="center"/>
      <protection locked="0"/>
    </xf>
    <xf numFmtId="0" fontId="7" fillId="11" borderId="28" xfId="0" applyFont="1" applyFill="1" applyBorder="1" applyAlignment="1" applyProtection="1">
      <alignment horizontal="right"/>
      <protection hidden="1"/>
    </xf>
    <xf numFmtId="164" fontId="7" fillId="11" borderId="28" xfId="0" applyNumberFormat="1" applyFont="1" applyFill="1" applyBorder="1" applyAlignment="1" applyProtection="1">
      <alignment horizontal="left"/>
      <protection hidden="1"/>
    </xf>
    <xf numFmtId="0" fontId="7" fillId="11" borderId="28" xfId="0" applyFont="1" applyFill="1" applyBorder="1" applyAlignment="1" applyProtection="1">
      <alignment/>
      <protection hidden="1"/>
    </xf>
    <xf numFmtId="0" fontId="6" fillId="11" borderId="28" xfId="0" applyFont="1" applyFill="1" applyBorder="1" applyAlignment="1" applyProtection="1">
      <alignment horizontal="left"/>
      <protection hidden="1"/>
    </xf>
    <xf numFmtId="49" fontId="7" fillId="11" borderId="28" xfId="0" applyNumberFormat="1" applyFont="1" applyFill="1" applyBorder="1" applyAlignment="1" applyProtection="1">
      <alignment horizontal="center"/>
      <protection hidden="1"/>
    </xf>
    <xf numFmtId="0" fontId="7" fillId="11" borderId="28" xfId="0" applyFont="1" applyFill="1" applyBorder="1" applyAlignment="1" applyProtection="1">
      <alignment horizontal="left"/>
      <protection hidden="1"/>
    </xf>
    <xf numFmtId="0" fontId="7" fillId="11" borderId="51" xfId="0" applyFont="1" applyFill="1" applyBorder="1" applyAlignment="1" applyProtection="1">
      <alignment/>
      <protection locked="0"/>
    </xf>
    <xf numFmtId="0" fontId="7" fillId="11" borderId="51" xfId="0" applyFont="1" applyFill="1" applyBorder="1" applyAlignment="1" applyProtection="1">
      <alignment horizontal="center"/>
      <protection hidden="1"/>
    </xf>
    <xf numFmtId="0" fontId="7" fillId="11" borderId="57" xfId="0" applyFont="1" applyFill="1" applyBorder="1" applyAlignment="1" applyProtection="1">
      <alignment/>
      <protection hidden="1"/>
    </xf>
    <xf numFmtId="0" fontId="4" fillId="11" borderId="54" xfId="0" applyFont="1" applyFill="1" applyBorder="1" applyAlignment="1" applyProtection="1">
      <alignment/>
      <protection locked="0"/>
    </xf>
    <xf numFmtId="0" fontId="5" fillId="11" borderId="38" xfId="0" applyFont="1" applyFill="1" applyBorder="1" applyAlignment="1" applyProtection="1">
      <alignment horizontal="center"/>
      <protection hidden="1"/>
    </xf>
    <xf numFmtId="0" fontId="4" fillId="11" borderId="39" xfId="0" applyFont="1" applyFill="1" applyBorder="1" applyAlignment="1" applyProtection="1">
      <alignment/>
      <protection locked="0"/>
    </xf>
    <xf numFmtId="165" fontId="6" fillId="11" borderId="32" xfId="0" applyNumberFormat="1" applyFont="1" applyFill="1" applyBorder="1" applyAlignment="1" applyProtection="1">
      <alignment/>
      <protection locked="0"/>
    </xf>
    <xf numFmtId="166" fontId="6" fillId="11" borderId="33" xfId="0" applyNumberFormat="1" applyFont="1" applyFill="1" applyBorder="1" applyAlignment="1" applyProtection="1">
      <alignment horizontal="center"/>
      <protection hidden="1"/>
    </xf>
    <xf numFmtId="49" fontId="6" fillId="11" borderId="34" xfId="0" applyNumberFormat="1" applyFont="1" applyFill="1" applyBorder="1" applyAlignment="1" applyProtection="1">
      <alignment horizontal="center"/>
      <protection locked="0"/>
    </xf>
    <xf numFmtId="0" fontId="7" fillId="11" borderId="35" xfId="0" applyFont="1" applyFill="1" applyBorder="1" applyAlignment="1" applyProtection="1">
      <alignment horizontal="right"/>
      <protection hidden="1"/>
    </xf>
    <xf numFmtId="164" fontId="7" fillId="11" borderId="35" xfId="0" applyNumberFormat="1" applyFont="1" applyFill="1" applyBorder="1" applyAlignment="1" applyProtection="1">
      <alignment horizontal="left"/>
      <protection hidden="1"/>
    </xf>
    <xf numFmtId="0" fontId="7" fillId="11" borderId="35" xfId="0" applyFont="1" applyFill="1" applyBorder="1" applyAlignment="1" applyProtection="1">
      <alignment/>
      <protection hidden="1"/>
    </xf>
    <xf numFmtId="0" fontId="6" fillId="11" borderId="35" xfId="0" applyFont="1" applyFill="1" applyBorder="1" applyAlignment="1" applyProtection="1">
      <alignment horizontal="left"/>
      <protection hidden="1"/>
    </xf>
    <xf numFmtId="49" fontId="7" fillId="11" borderId="35" xfId="0" applyNumberFormat="1" applyFont="1" applyFill="1" applyBorder="1" applyAlignment="1" applyProtection="1">
      <alignment horizontal="center"/>
      <protection hidden="1"/>
    </xf>
    <xf numFmtId="0" fontId="7" fillId="11" borderId="35" xfId="0" applyFont="1" applyFill="1" applyBorder="1" applyAlignment="1" applyProtection="1">
      <alignment horizontal="left"/>
      <protection hidden="1"/>
    </xf>
    <xf numFmtId="0" fontId="7" fillId="11" borderId="53" xfId="0" applyFont="1" applyFill="1" applyBorder="1" applyAlignment="1" applyProtection="1">
      <alignment/>
      <protection locked="0"/>
    </xf>
    <xf numFmtId="0" fontId="7" fillId="11" borderId="53" xfId="0" applyFont="1" applyFill="1" applyBorder="1" applyAlignment="1" applyProtection="1">
      <alignment horizontal="center"/>
      <protection hidden="1"/>
    </xf>
    <xf numFmtId="0" fontId="7" fillId="11" borderId="59" xfId="0" applyFont="1" applyFill="1" applyBorder="1" applyAlignment="1" applyProtection="1">
      <alignment/>
      <protection hidden="1"/>
    </xf>
    <xf numFmtId="0" fontId="4" fillId="11" borderId="56" xfId="0" applyFont="1" applyFill="1" applyBorder="1" applyAlignment="1" applyProtection="1">
      <alignment/>
      <protection locked="0"/>
    </xf>
    <xf numFmtId="0" fontId="5" fillId="11" borderId="41" xfId="0" applyFont="1" applyFill="1" applyBorder="1" applyAlignment="1" applyProtection="1">
      <alignment horizontal="center"/>
      <protection hidden="1"/>
    </xf>
    <xf numFmtId="0" fontId="4" fillId="11" borderId="42" xfId="0" applyFont="1" applyFill="1" applyBorder="1" applyAlignment="1" applyProtection="1">
      <alignment/>
      <protection locked="0"/>
    </xf>
    <xf numFmtId="165" fontId="6" fillId="11" borderId="29" xfId="0" applyNumberFormat="1" applyFont="1" applyFill="1" applyBorder="1" applyAlignment="1" applyProtection="1">
      <alignment/>
      <protection locked="0"/>
    </xf>
    <xf numFmtId="166" fontId="6" fillId="11" borderId="30" xfId="0" applyNumberFormat="1" applyFont="1" applyFill="1" applyBorder="1" applyAlignment="1" applyProtection="1">
      <alignment horizontal="center"/>
      <protection hidden="1"/>
    </xf>
    <xf numFmtId="49" fontId="6" fillId="11" borderId="31" xfId="0" applyNumberFormat="1" applyFont="1" applyFill="1" applyBorder="1" applyAlignment="1" applyProtection="1">
      <alignment horizontal="center"/>
      <protection locked="0"/>
    </xf>
    <xf numFmtId="0" fontId="7" fillId="11" borderId="24" xfId="0" applyFont="1" applyFill="1" applyBorder="1" applyAlignment="1" applyProtection="1">
      <alignment horizontal="right"/>
      <protection hidden="1"/>
    </xf>
    <xf numFmtId="164" fontId="7" fillId="11" borderId="24" xfId="0" applyNumberFormat="1" applyFont="1" applyFill="1" applyBorder="1" applyAlignment="1" applyProtection="1">
      <alignment horizontal="left"/>
      <protection hidden="1"/>
    </xf>
    <xf numFmtId="0" fontId="7" fillId="11" borderId="24" xfId="0" applyFont="1" applyFill="1" applyBorder="1" applyAlignment="1" applyProtection="1">
      <alignment/>
      <protection hidden="1"/>
    </xf>
    <xf numFmtId="0" fontId="6" fillId="11" borderId="24" xfId="0" applyFont="1" applyFill="1" applyBorder="1" applyAlignment="1" applyProtection="1">
      <alignment horizontal="left"/>
      <protection hidden="1"/>
    </xf>
    <xf numFmtId="49" fontId="7" fillId="11" borderId="24" xfId="0" applyNumberFormat="1" applyFont="1" applyFill="1" applyBorder="1" applyAlignment="1" applyProtection="1">
      <alignment horizontal="center"/>
      <protection hidden="1"/>
    </xf>
    <xf numFmtId="0" fontId="7" fillId="11" borderId="24" xfId="0" applyFont="1" applyFill="1" applyBorder="1" applyAlignment="1" applyProtection="1">
      <alignment horizontal="left"/>
      <protection hidden="1"/>
    </xf>
    <xf numFmtId="0" fontId="7" fillId="11" borderId="52" xfId="0" applyFont="1" applyFill="1" applyBorder="1" applyAlignment="1" applyProtection="1">
      <alignment/>
      <protection locked="0"/>
    </xf>
    <xf numFmtId="0" fontId="7" fillId="11" borderId="52" xfId="0" applyFont="1" applyFill="1" applyBorder="1" applyAlignment="1" applyProtection="1">
      <alignment horizontal="center"/>
      <protection hidden="1"/>
    </xf>
    <xf numFmtId="0" fontId="7" fillId="11" borderId="58" xfId="0" applyFont="1" applyFill="1" applyBorder="1" applyAlignment="1" applyProtection="1">
      <alignment/>
      <protection hidden="1"/>
    </xf>
    <xf numFmtId="0" fontId="4" fillId="11" borderId="55" xfId="0" applyFont="1" applyFill="1" applyBorder="1" applyAlignment="1" applyProtection="1">
      <alignment/>
      <protection locked="0"/>
    </xf>
    <xf numFmtId="0" fontId="5" fillId="11" borderId="37" xfId="0" applyFont="1" applyFill="1" applyBorder="1" applyAlignment="1" applyProtection="1">
      <alignment horizontal="center"/>
      <protection hidden="1"/>
    </xf>
    <xf numFmtId="0" fontId="4" fillId="11" borderId="40" xfId="0" applyFont="1" applyFill="1" applyBorder="1" applyAlignment="1" applyProtection="1">
      <alignment/>
      <protection locked="0"/>
    </xf>
    <xf numFmtId="165" fontId="6" fillId="11" borderId="45" xfId="0" applyNumberFormat="1" applyFont="1" applyFill="1" applyBorder="1" applyAlignment="1" applyProtection="1">
      <alignment/>
      <protection locked="0"/>
    </xf>
    <xf numFmtId="166" fontId="6" fillId="11" borderId="46" xfId="0" applyNumberFormat="1" applyFont="1" applyFill="1" applyBorder="1" applyAlignment="1" applyProtection="1">
      <alignment horizontal="center"/>
      <protection hidden="1"/>
    </xf>
    <xf numFmtId="49" fontId="6" fillId="11" borderId="47" xfId="0" applyNumberFormat="1" applyFont="1" applyFill="1" applyBorder="1" applyAlignment="1" applyProtection="1">
      <alignment horizontal="center"/>
      <protection locked="0"/>
    </xf>
    <xf numFmtId="0" fontId="7" fillId="11" borderId="60" xfId="0" applyFont="1" applyFill="1" applyBorder="1" applyAlignment="1" applyProtection="1">
      <alignment horizontal="right"/>
      <protection hidden="1"/>
    </xf>
    <xf numFmtId="164" fontId="7" fillId="11" borderId="60" xfId="0" applyNumberFormat="1" applyFont="1" applyFill="1" applyBorder="1" applyAlignment="1" applyProtection="1">
      <alignment horizontal="left"/>
      <protection hidden="1"/>
    </xf>
    <xf numFmtId="0" fontId="7" fillId="11" borderId="60" xfId="0" applyFont="1" applyFill="1" applyBorder="1" applyAlignment="1" applyProtection="1">
      <alignment/>
      <protection hidden="1"/>
    </xf>
    <xf numFmtId="0" fontId="6" fillId="11" borderId="60" xfId="0" applyFont="1" applyFill="1" applyBorder="1" applyAlignment="1" applyProtection="1">
      <alignment horizontal="left"/>
      <protection hidden="1"/>
    </xf>
    <xf numFmtId="49" fontId="7" fillId="11" borderId="60" xfId="0" applyNumberFormat="1" applyFont="1" applyFill="1" applyBorder="1" applyAlignment="1" applyProtection="1">
      <alignment horizontal="center"/>
      <protection hidden="1"/>
    </xf>
    <xf numFmtId="0" fontId="7" fillId="11" borderId="60" xfId="0" applyFont="1" applyFill="1" applyBorder="1" applyAlignment="1" applyProtection="1">
      <alignment horizontal="left"/>
      <protection hidden="1"/>
    </xf>
    <xf numFmtId="0" fontId="7" fillId="11" borderId="61" xfId="0" applyFont="1" applyFill="1" applyBorder="1" applyAlignment="1" applyProtection="1">
      <alignment/>
      <protection locked="0"/>
    </xf>
    <xf numFmtId="0" fontId="7" fillId="11" borderId="61" xfId="0" applyFont="1" applyFill="1" applyBorder="1" applyAlignment="1" applyProtection="1">
      <alignment horizontal="center"/>
      <protection hidden="1"/>
    </xf>
    <xf numFmtId="0" fontId="7" fillId="11" borderId="62" xfId="0" applyFont="1" applyFill="1" applyBorder="1" applyAlignment="1" applyProtection="1">
      <alignment/>
      <protection hidden="1"/>
    </xf>
    <xf numFmtId="0" fontId="4" fillId="11" borderId="63" xfId="0" applyFont="1" applyFill="1" applyBorder="1" applyAlignment="1" applyProtection="1">
      <alignment/>
      <protection locked="0"/>
    </xf>
    <xf numFmtId="0" fontId="5" fillId="11" borderId="64" xfId="0" applyFont="1" applyFill="1" applyBorder="1" applyAlignment="1" applyProtection="1">
      <alignment horizontal="center"/>
      <protection hidden="1"/>
    </xf>
    <xf numFmtId="0" fontId="4" fillId="11" borderId="65" xfId="0" applyFont="1" applyFill="1" applyBorder="1" applyAlignment="1" applyProtection="1">
      <alignment/>
      <protection locked="0"/>
    </xf>
    <xf numFmtId="165" fontId="6" fillId="32" borderId="30" xfId="0" applyNumberFormat="1" applyFont="1" applyFill="1" applyBorder="1" applyAlignment="1" applyProtection="1">
      <alignment/>
      <protection locked="0"/>
    </xf>
    <xf numFmtId="49" fontId="6" fillId="32" borderId="30" xfId="0" applyNumberFormat="1" applyFont="1" applyFill="1" applyBorder="1" applyAlignment="1" applyProtection="1">
      <alignment horizontal="center"/>
      <protection locked="0"/>
    </xf>
    <xf numFmtId="0" fontId="7" fillId="32" borderId="30" xfId="0" applyFont="1" applyFill="1" applyBorder="1" applyAlignment="1" applyProtection="1">
      <alignment horizontal="right"/>
      <protection hidden="1"/>
    </xf>
    <xf numFmtId="164" fontId="7" fillId="32" borderId="30" xfId="0" applyNumberFormat="1" applyFont="1" applyFill="1" applyBorder="1" applyAlignment="1" applyProtection="1">
      <alignment horizontal="left"/>
      <protection hidden="1"/>
    </xf>
    <xf numFmtId="0" fontId="7" fillId="32" borderId="30" xfId="0" applyFont="1" applyFill="1" applyBorder="1" applyAlignment="1" applyProtection="1">
      <alignment/>
      <protection hidden="1"/>
    </xf>
    <xf numFmtId="0" fontId="6" fillId="32" borderId="30" xfId="0" applyFont="1" applyFill="1" applyBorder="1" applyAlignment="1" applyProtection="1">
      <alignment horizontal="left"/>
      <protection hidden="1"/>
    </xf>
    <xf numFmtId="49" fontId="7" fillId="32" borderId="30" xfId="0" applyNumberFormat="1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 applyProtection="1">
      <alignment/>
      <protection hidden="1"/>
    </xf>
    <xf numFmtId="165" fontId="6" fillId="11" borderId="30" xfId="0" applyNumberFormat="1" applyFont="1" applyFill="1" applyBorder="1" applyAlignment="1" applyProtection="1">
      <alignment/>
      <protection locked="0"/>
    </xf>
    <xf numFmtId="49" fontId="6" fillId="11" borderId="30" xfId="0" applyNumberFormat="1" applyFont="1" applyFill="1" applyBorder="1" applyAlignment="1" applyProtection="1">
      <alignment horizontal="center"/>
      <protection locked="0"/>
    </xf>
    <xf numFmtId="0" fontId="7" fillId="11" borderId="30" xfId="0" applyFont="1" applyFill="1" applyBorder="1" applyAlignment="1" applyProtection="1">
      <alignment horizontal="right"/>
      <protection hidden="1"/>
    </xf>
    <xf numFmtId="164" fontId="7" fillId="11" borderId="30" xfId="0" applyNumberFormat="1" applyFont="1" applyFill="1" applyBorder="1" applyAlignment="1" applyProtection="1">
      <alignment horizontal="left"/>
      <protection hidden="1"/>
    </xf>
    <xf numFmtId="0" fontId="7" fillId="11" borderId="30" xfId="0" applyFont="1" applyFill="1" applyBorder="1" applyAlignment="1" applyProtection="1">
      <alignment/>
      <protection hidden="1"/>
    </xf>
    <xf numFmtId="0" fontId="6" fillId="11" borderId="30" xfId="0" applyFont="1" applyFill="1" applyBorder="1" applyAlignment="1" applyProtection="1">
      <alignment horizontal="left"/>
      <protection hidden="1"/>
    </xf>
    <xf numFmtId="49" fontId="7" fillId="11" borderId="30" xfId="0" applyNumberFormat="1" applyFont="1" applyFill="1" applyBorder="1" applyAlignment="1" applyProtection="1">
      <alignment horizontal="center"/>
      <protection hidden="1"/>
    </xf>
    <xf numFmtId="0" fontId="6" fillId="11" borderId="3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66" xfId="0" applyBorder="1" applyAlignment="1" applyProtection="1">
      <alignment horizontal="left"/>
      <protection hidden="1"/>
    </xf>
    <xf numFmtId="0" fontId="0" fillId="0" borderId="67" xfId="0" applyBorder="1" applyAlignment="1" applyProtection="1">
      <alignment horizontal="left"/>
      <protection hidden="1"/>
    </xf>
    <xf numFmtId="0" fontId="0" fillId="0" borderId="68" xfId="0" applyBorder="1" applyAlignment="1" applyProtection="1">
      <alignment horizontal="left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7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&#225;tor\AppData\Local\Microsoft\Windows\INetCache\OLK8A94\Hradeck&#225;%20liga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_HK"/>
      <sheetName val="Tabulka"/>
      <sheetName val="Přehled"/>
    </sheetNames>
    <sheetDataSet>
      <sheetData sheetId="0">
        <row r="1">
          <cell r="G1" t="str">
            <v>Okres Hradec Králové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89"/>
  <sheetViews>
    <sheetView showGridLines="0" showRowColHeaders="0" tabSelected="1" zoomScalePageLayoutView="0" workbookViewId="0" topLeftCell="A1">
      <selection activeCell="I18" sqref="I18"/>
    </sheetView>
  </sheetViews>
  <sheetFormatPr defaultColWidth="9.00390625" defaultRowHeight="12.75"/>
  <cols>
    <col min="1" max="1" width="0.875" style="21" customWidth="1"/>
    <col min="2" max="2" width="6.75390625" style="16" customWidth="1"/>
    <col min="3" max="3" width="6.375" style="17" customWidth="1"/>
    <col min="4" max="4" width="5.75390625" style="18" customWidth="1"/>
    <col min="5" max="5" width="3.75390625" style="19" customWidth="1"/>
    <col min="6" max="6" width="4.25390625" style="20" customWidth="1"/>
    <col min="7" max="7" width="0.875" style="21" customWidth="1"/>
    <col min="8" max="8" width="22.75390625" style="23" customWidth="1"/>
    <col min="9" max="9" width="1.75390625" style="22" customWidth="1"/>
    <col min="10" max="10" width="24.375" style="23" customWidth="1"/>
    <col min="11" max="12" width="1.75390625" style="21" hidden="1" customWidth="1"/>
    <col min="13" max="13" width="1.75390625" style="22" hidden="1" customWidth="1"/>
    <col min="14" max="14" width="4.25390625" style="21" customWidth="1"/>
    <col min="15" max="15" width="0.875" style="21" customWidth="1"/>
    <col min="16" max="16" width="4.25390625" style="21" customWidth="1"/>
    <col min="17" max="17" width="1.75390625" style="21" customWidth="1"/>
    <col min="18" max="18" width="14.75390625" style="24" customWidth="1"/>
    <col min="19" max="19" width="1.75390625" style="21" customWidth="1"/>
    <col min="20" max="20" width="14.75390625" style="24" customWidth="1"/>
    <col min="21" max="21" width="8.75390625" style="21" customWidth="1"/>
    <col min="22" max="16384" width="9.125" style="21" customWidth="1"/>
  </cols>
  <sheetData>
    <row r="1" spans="2:20" s="64" customFormat="1" ht="24.75" customHeight="1">
      <c r="B1" s="176" t="s">
        <v>34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ht="12.75"/>
    <row r="3" spans="6:8" ht="12.75">
      <c r="F3" s="19">
        <v>1</v>
      </c>
      <c r="H3" s="63" t="s">
        <v>29</v>
      </c>
    </row>
    <row r="4" spans="6:8" ht="12.75">
      <c r="F4" s="19">
        <f aca="true" t="shared" si="0" ref="F4:F10">F3+1</f>
        <v>2</v>
      </c>
      <c r="H4" s="63" t="s">
        <v>4</v>
      </c>
    </row>
    <row r="5" spans="6:8" ht="12.75">
      <c r="F5" s="19">
        <f t="shared" si="0"/>
        <v>3</v>
      </c>
      <c r="H5" s="63" t="s">
        <v>2</v>
      </c>
    </row>
    <row r="6" spans="6:8" ht="12.75">
      <c r="F6" s="19">
        <f t="shared" si="0"/>
        <v>4</v>
      </c>
      <c r="H6" s="63" t="s">
        <v>19</v>
      </c>
    </row>
    <row r="7" spans="6:8" ht="12.75">
      <c r="F7" s="19">
        <f t="shared" si="0"/>
        <v>5</v>
      </c>
      <c r="H7" s="63" t="s">
        <v>3</v>
      </c>
    </row>
    <row r="8" spans="6:8" ht="12.75">
      <c r="F8" s="19">
        <f t="shared" si="0"/>
        <v>6</v>
      </c>
      <c r="H8" s="63" t="s">
        <v>2</v>
      </c>
    </row>
    <row r="9" spans="6:8" ht="12.75">
      <c r="F9" s="19">
        <f t="shared" si="0"/>
        <v>7</v>
      </c>
      <c r="H9" s="63" t="s">
        <v>0</v>
      </c>
    </row>
    <row r="10" spans="6:8" ht="12.75">
      <c r="F10" s="19">
        <f t="shared" si="0"/>
        <v>8</v>
      </c>
      <c r="H10" s="63" t="s">
        <v>1</v>
      </c>
    </row>
    <row r="11" ht="13.5" thickBot="1"/>
    <row r="12" spans="2:23" ht="12.75">
      <c r="B12" s="34">
        <v>44110</v>
      </c>
      <c r="C12" s="35" t="s">
        <v>9</v>
      </c>
      <c r="D12" s="36" t="s">
        <v>6</v>
      </c>
      <c r="E12" s="37" t="s">
        <v>7</v>
      </c>
      <c r="F12" s="38">
        <v>1</v>
      </c>
      <c r="G12" s="39"/>
      <c r="H12" s="40" t="str">
        <f>$H$3</f>
        <v>BK 92</v>
      </c>
      <c r="I12" s="41" t="s">
        <v>8</v>
      </c>
      <c r="J12" s="40" t="str">
        <f>$H$10</f>
        <v>BK REBELS Hradec Králové</v>
      </c>
      <c r="K12" s="42">
        <f>IF(N12&gt;P12,1,0)</f>
        <v>0</v>
      </c>
      <c r="L12" s="42">
        <f>IF(N12="",0,1)</f>
        <v>1</v>
      </c>
      <c r="M12" s="42">
        <f>IF(N12&lt;P12,1,0)</f>
        <v>0</v>
      </c>
      <c r="N12" s="83" t="s">
        <v>10</v>
      </c>
      <c r="O12" s="86" t="s">
        <v>14</v>
      </c>
      <c r="P12" s="83" t="s">
        <v>10</v>
      </c>
      <c r="Q12" s="92"/>
      <c r="R12" s="89"/>
      <c r="S12" s="66"/>
      <c r="T12" s="67"/>
      <c r="U12" s="32" t="s">
        <v>10</v>
      </c>
      <c r="W12" s="21" t="s">
        <v>10</v>
      </c>
    </row>
    <row r="13" spans="2:21" ht="12.75">
      <c r="B13" s="43">
        <v>44113</v>
      </c>
      <c r="C13" s="44" t="s">
        <v>5</v>
      </c>
      <c r="D13" s="45" t="s">
        <v>6</v>
      </c>
      <c r="E13" s="46" t="str">
        <f aca="true" t="shared" si="1" ref="E13:E28">IF($E$12="","",$E$12)</f>
        <v>HK</v>
      </c>
      <c r="F13" s="47">
        <f>IF(F12="","",F12+1)</f>
        <v>2</v>
      </c>
      <c r="G13" s="48"/>
      <c r="H13" s="33" t="str">
        <f>$H$4</f>
        <v>ALKON interier</v>
      </c>
      <c r="I13" s="49" t="s">
        <v>8</v>
      </c>
      <c r="J13" s="33" t="str">
        <f>$H$9</f>
        <v>Sokol Slezské Předměstí</v>
      </c>
      <c r="K13" s="50">
        <f aca="true" t="shared" si="2" ref="K13:K44">IF(N13&gt;P13,1,0)</f>
        <v>0</v>
      </c>
      <c r="L13" s="50">
        <f aca="true" t="shared" si="3" ref="L13:L44">IF(N13="",0,1)</f>
        <v>1</v>
      </c>
      <c r="M13" s="50">
        <f aca="true" t="shared" si="4" ref="M13:M44">IF(N13&lt;P13,1,0)</f>
        <v>0</v>
      </c>
      <c r="N13" s="84" t="s">
        <v>10</v>
      </c>
      <c r="O13" s="87" t="s">
        <v>14</v>
      </c>
      <c r="P13" s="84" t="s">
        <v>10</v>
      </c>
      <c r="Q13" s="93"/>
      <c r="R13" s="90"/>
      <c r="S13" s="65"/>
      <c r="T13" s="68"/>
      <c r="U13" s="25" t="s">
        <v>10</v>
      </c>
    </row>
    <row r="14" spans="2:21" ht="12.75">
      <c r="B14" s="43"/>
      <c r="C14" s="44"/>
      <c r="D14" s="45"/>
      <c r="E14" s="46" t="str">
        <f t="shared" si="1"/>
        <v>HK</v>
      </c>
      <c r="F14" s="47">
        <f aca="true" t="shared" si="5" ref="F14:F67">IF(F13="","",F13+1)</f>
        <v>3</v>
      </c>
      <c r="G14" s="48"/>
      <c r="H14" s="77" t="str">
        <f>$H$5</f>
        <v>VOLNO</v>
      </c>
      <c r="I14" s="49" t="s">
        <v>8</v>
      </c>
      <c r="J14" s="77" t="str">
        <f>$H$8</f>
        <v>VOLNO</v>
      </c>
      <c r="K14" s="50">
        <f t="shared" si="2"/>
        <v>0</v>
      </c>
      <c r="L14" s="50">
        <f t="shared" si="3"/>
        <v>0</v>
      </c>
      <c r="M14" s="50">
        <f t="shared" si="4"/>
        <v>0</v>
      </c>
      <c r="N14" s="84"/>
      <c r="O14" s="87"/>
      <c r="P14" s="84"/>
      <c r="Q14" s="93"/>
      <c r="R14" s="90"/>
      <c r="S14" s="65"/>
      <c r="T14" s="68"/>
      <c r="U14" s="25"/>
    </row>
    <row r="15" spans="2:25" ht="13.5" thickBot="1">
      <c r="B15" s="51">
        <v>44109</v>
      </c>
      <c r="C15" s="52" t="s">
        <v>20</v>
      </c>
      <c r="D15" s="53" t="s">
        <v>21</v>
      </c>
      <c r="E15" s="54" t="str">
        <f t="shared" si="1"/>
        <v>HK</v>
      </c>
      <c r="F15" s="55">
        <f t="shared" si="5"/>
        <v>4</v>
      </c>
      <c r="G15" s="56"/>
      <c r="H15" s="57" t="str">
        <f>$H$6</f>
        <v>Toros Pardubice</v>
      </c>
      <c r="I15" s="58" t="s">
        <v>8</v>
      </c>
      <c r="J15" s="57" t="str">
        <f>$H$7</f>
        <v>BK NAPOS Vysoká n.l.</v>
      </c>
      <c r="K15" s="59">
        <f t="shared" si="2"/>
        <v>0</v>
      </c>
      <c r="L15" s="59">
        <f t="shared" si="3"/>
        <v>1</v>
      </c>
      <c r="M15" s="59">
        <f t="shared" si="4"/>
        <v>0</v>
      </c>
      <c r="N15" s="85" t="s">
        <v>10</v>
      </c>
      <c r="O15" s="88" t="s">
        <v>14</v>
      </c>
      <c r="P15" s="85" t="s">
        <v>10</v>
      </c>
      <c r="Q15" s="94"/>
      <c r="R15" s="91"/>
      <c r="S15" s="69"/>
      <c r="T15" s="70"/>
      <c r="U15" s="25"/>
      <c r="Y15" s="21" t="s">
        <v>10</v>
      </c>
    </row>
    <row r="16" spans="2:21" ht="12.75">
      <c r="B16" s="100">
        <v>44120</v>
      </c>
      <c r="C16" s="101" t="s">
        <v>5</v>
      </c>
      <c r="D16" s="102" t="s">
        <v>26</v>
      </c>
      <c r="E16" s="103" t="str">
        <f t="shared" si="1"/>
        <v>HK</v>
      </c>
      <c r="F16" s="104">
        <f t="shared" si="5"/>
        <v>5</v>
      </c>
      <c r="G16" s="105"/>
      <c r="H16" s="106" t="str">
        <f>$H$10</f>
        <v>BK REBELS Hradec Králové</v>
      </c>
      <c r="I16" s="107" t="s">
        <v>8</v>
      </c>
      <c r="J16" s="106" t="str">
        <f>$H$7</f>
        <v>BK NAPOS Vysoká n.l.</v>
      </c>
      <c r="K16" s="108">
        <f t="shared" si="2"/>
        <v>0</v>
      </c>
      <c r="L16" s="108">
        <f t="shared" si="3"/>
        <v>1</v>
      </c>
      <c r="M16" s="108">
        <f t="shared" si="4"/>
        <v>0</v>
      </c>
      <c r="N16" s="109" t="s">
        <v>10</v>
      </c>
      <c r="O16" s="110" t="s">
        <v>14</v>
      </c>
      <c r="P16" s="109" t="s">
        <v>10</v>
      </c>
      <c r="Q16" s="111"/>
      <c r="R16" s="112"/>
      <c r="S16" s="113"/>
      <c r="T16" s="114"/>
      <c r="U16" s="25"/>
    </row>
    <row r="17" spans="2:21" ht="12.75">
      <c r="B17" s="130"/>
      <c r="C17" s="131"/>
      <c r="D17" s="132"/>
      <c r="E17" s="133" t="str">
        <f t="shared" si="1"/>
        <v>HK</v>
      </c>
      <c r="F17" s="134">
        <f t="shared" si="5"/>
        <v>6</v>
      </c>
      <c r="G17" s="135"/>
      <c r="H17" s="77" t="str">
        <f>$H$8</f>
        <v>VOLNO</v>
      </c>
      <c r="I17" s="137" t="s">
        <v>8</v>
      </c>
      <c r="J17" s="136" t="str">
        <f>$H$6</f>
        <v>Toros Pardubice</v>
      </c>
      <c r="K17" s="138">
        <f t="shared" si="2"/>
        <v>0</v>
      </c>
      <c r="L17" s="138">
        <f t="shared" si="3"/>
        <v>0</v>
      </c>
      <c r="M17" s="138">
        <f t="shared" si="4"/>
        <v>0</v>
      </c>
      <c r="N17" s="139"/>
      <c r="O17" s="140"/>
      <c r="P17" s="139"/>
      <c r="Q17" s="141"/>
      <c r="R17" s="142"/>
      <c r="S17" s="143"/>
      <c r="T17" s="144"/>
      <c r="U17" s="25"/>
    </row>
    <row r="18" spans="2:21" ht="12.75">
      <c r="B18" s="130" t="s">
        <v>10</v>
      </c>
      <c r="C18" s="131" t="s">
        <v>10</v>
      </c>
      <c r="D18" s="132" t="s">
        <v>10</v>
      </c>
      <c r="E18" s="133" t="str">
        <f t="shared" si="1"/>
        <v>HK</v>
      </c>
      <c r="F18" s="134">
        <f t="shared" si="5"/>
        <v>7</v>
      </c>
      <c r="G18" s="135"/>
      <c r="H18" s="136" t="str">
        <f>$H$9</f>
        <v>Sokol Slezské Předměstí</v>
      </c>
      <c r="I18" s="137" t="s">
        <v>8</v>
      </c>
      <c r="J18" s="77" t="str">
        <f>$H$5</f>
        <v>VOLNO</v>
      </c>
      <c r="K18" s="50">
        <f t="shared" si="2"/>
        <v>0</v>
      </c>
      <c r="L18" s="50">
        <f t="shared" si="3"/>
        <v>0</v>
      </c>
      <c r="M18" s="50">
        <f t="shared" si="4"/>
        <v>0</v>
      </c>
      <c r="N18" s="139"/>
      <c r="O18" s="140"/>
      <c r="P18" s="139"/>
      <c r="Q18" s="141"/>
      <c r="R18" s="142"/>
      <c r="S18" s="143"/>
      <c r="T18" s="144"/>
      <c r="U18" s="25"/>
    </row>
    <row r="19" spans="2:21" ht="13.5" thickBot="1">
      <c r="B19" s="115">
        <v>44117</v>
      </c>
      <c r="C19" s="116" t="s">
        <v>9</v>
      </c>
      <c r="D19" s="117" t="s">
        <v>6</v>
      </c>
      <c r="E19" s="118" t="str">
        <f t="shared" si="1"/>
        <v>HK</v>
      </c>
      <c r="F19" s="119">
        <f t="shared" si="5"/>
        <v>8</v>
      </c>
      <c r="G19" s="120"/>
      <c r="H19" s="121" t="str">
        <f>$H$3</f>
        <v>BK 92</v>
      </c>
      <c r="I19" s="122" t="s">
        <v>8</v>
      </c>
      <c r="J19" s="121" t="str">
        <f>$H$4</f>
        <v>ALKON interier</v>
      </c>
      <c r="K19" s="123">
        <f t="shared" si="2"/>
        <v>0</v>
      </c>
      <c r="L19" s="123">
        <f t="shared" si="3"/>
        <v>1</v>
      </c>
      <c r="M19" s="123">
        <f t="shared" si="4"/>
        <v>0</v>
      </c>
      <c r="N19" s="124" t="s">
        <v>10</v>
      </c>
      <c r="O19" s="125" t="s">
        <v>14</v>
      </c>
      <c r="P19" s="124" t="s">
        <v>10</v>
      </c>
      <c r="Q19" s="126"/>
      <c r="R19" s="127"/>
      <c r="S19" s="128"/>
      <c r="T19" s="129"/>
      <c r="U19" s="25"/>
    </row>
    <row r="20" spans="2:21" ht="12.75">
      <c r="B20" s="34">
        <v>44127</v>
      </c>
      <c r="C20" s="35" t="s">
        <v>5</v>
      </c>
      <c r="D20" s="36" t="s">
        <v>6</v>
      </c>
      <c r="E20" s="60" t="str">
        <f t="shared" si="1"/>
        <v>HK</v>
      </c>
      <c r="F20" s="61">
        <f t="shared" si="5"/>
        <v>9</v>
      </c>
      <c r="G20" s="39"/>
      <c r="H20" s="40" t="str">
        <f>$H$4</f>
        <v>ALKON interier</v>
      </c>
      <c r="I20" s="41" t="s">
        <v>8</v>
      </c>
      <c r="J20" s="40" t="str">
        <f>$H$10</f>
        <v>BK REBELS Hradec Králové</v>
      </c>
      <c r="K20" s="42">
        <f t="shared" si="2"/>
        <v>0</v>
      </c>
      <c r="L20" s="42">
        <f t="shared" si="3"/>
        <v>1</v>
      </c>
      <c r="M20" s="42">
        <f t="shared" si="4"/>
        <v>0</v>
      </c>
      <c r="N20" s="83" t="s">
        <v>10</v>
      </c>
      <c r="O20" s="86" t="s">
        <v>14</v>
      </c>
      <c r="P20" s="83" t="s">
        <v>10</v>
      </c>
      <c r="Q20" s="92"/>
      <c r="R20" s="89"/>
      <c r="S20" s="66"/>
      <c r="T20" s="67"/>
      <c r="U20" s="25"/>
    </row>
    <row r="21" spans="2:21" ht="12.75">
      <c r="B21" s="43" t="s">
        <v>10</v>
      </c>
      <c r="C21" s="44"/>
      <c r="D21" s="45"/>
      <c r="E21" s="46" t="str">
        <f t="shared" si="1"/>
        <v>HK</v>
      </c>
      <c r="F21" s="47">
        <f t="shared" si="5"/>
        <v>10</v>
      </c>
      <c r="G21" s="48"/>
      <c r="H21" s="77" t="str">
        <f>$H$5</f>
        <v>VOLNO</v>
      </c>
      <c r="I21" s="49" t="s">
        <v>8</v>
      </c>
      <c r="J21" s="33" t="str">
        <f>$H$3</f>
        <v>BK 92</v>
      </c>
      <c r="K21" s="50">
        <f t="shared" si="2"/>
        <v>0</v>
      </c>
      <c r="L21" s="50">
        <f t="shared" si="3"/>
        <v>0</v>
      </c>
      <c r="M21" s="50">
        <f t="shared" si="4"/>
        <v>0</v>
      </c>
      <c r="N21" s="84"/>
      <c r="O21" s="87"/>
      <c r="P21" s="84"/>
      <c r="Q21" s="93"/>
      <c r="R21" s="90"/>
      <c r="S21" s="65"/>
      <c r="T21" s="68"/>
      <c r="U21" s="25"/>
    </row>
    <row r="22" spans="2:21" ht="12.75">
      <c r="B22" s="43">
        <v>44123</v>
      </c>
      <c r="C22" s="44" t="s">
        <v>20</v>
      </c>
      <c r="D22" s="45" t="s">
        <v>21</v>
      </c>
      <c r="E22" s="46" t="str">
        <f t="shared" si="1"/>
        <v>HK</v>
      </c>
      <c r="F22" s="47">
        <f t="shared" si="5"/>
        <v>11</v>
      </c>
      <c r="G22" s="48"/>
      <c r="H22" s="33" t="str">
        <f>$H$6</f>
        <v>Toros Pardubice</v>
      </c>
      <c r="I22" s="49" t="s">
        <v>8</v>
      </c>
      <c r="J22" s="33" t="str">
        <f>$H$9</f>
        <v>Sokol Slezské Předměstí</v>
      </c>
      <c r="K22" s="50">
        <f t="shared" si="2"/>
        <v>0</v>
      </c>
      <c r="L22" s="50">
        <f t="shared" si="3"/>
        <v>1</v>
      </c>
      <c r="M22" s="50">
        <f t="shared" si="4"/>
        <v>0</v>
      </c>
      <c r="N22" s="84" t="s">
        <v>10</v>
      </c>
      <c r="O22" s="87" t="s">
        <v>14</v>
      </c>
      <c r="P22" s="84" t="s">
        <v>10</v>
      </c>
      <c r="Q22" s="93"/>
      <c r="R22" s="90"/>
      <c r="S22" s="65"/>
      <c r="T22" s="68"/>
      <c r="U22" s="25"/>
    </row>
    <row r="23" spans="2:21" ht="13.5" thickBot="1">
      <c r="B23" s="51"/>
      <c r="C23" s="52" t="s">
        <v>10</v>
      </c>
      <c r="D23" s="53" t="s">
        <v>10</v>
      </c>
      <c r="E23" s="54" t="str">
        <f t="shared" si="1"/>
        <v>HK</v>
      </c>
      <c r="F23" s="55">
        <f t="shared" si="5"/>
        <v>12</v>
      </c>
      <c r="G23" s="56"/>
      <c r="H23" s="57" t="str">
        <f>$H$7</f>
        <v>BK NAPOS Vysoká n.l.</v>
      </c>
      <c r="I23" s="58" t="s">
        <v>8</v>
      </c>
      <c r="J23" s="78" t="str">
        <f>$H$8</f>
        <v>VOLNO</v>
      </c>
      <c r="K23" s="59">
        <f t="shared" si="2"/>
        <v>0</v>
      </c>
      <c r="L23" s="59">
        <f t="shared" si="3"/>
        <v>0</v>
      </c>
      <c r="M23" s="59">
        <f t="shared" si="4"/>
        <v>0</v>
      </c>
      <c r="N23" s="85"/>
      <c r="O23" s="88"/>
      <c r="P23" s="85"/>
      <c r="Q23" s="94"/>
      <c r="R23" s="91"/>
      <c r="S23" s="69"/>
      <c r="T23" s="70"/>
      <c r="U23" s="25"/>
    </row>
    <row r="24" spans="2:21" ht="12.75">
      <c r="B24" s="100" t="s">
        <v>10</v>
      </c>
      <c r="C24" s="101" t="s">
        <v>10</v>
      </c>
      <c r="D24" s="102" t="s">
        <v>10</v>
      </c>
      <c r="E24" s="103" t="str">
        <f t="shared" si="1"/>
        <v>HK</v>
      </c>
      <c r="F24" s="104">
        <f t="shared" si="5"/>
        <v>13</v>
      </c>
      <c r="G24" s="105"/>
      <c r="H24" s="106" t="str">
        <f>$H$10</f>
        <v>BK REBELS Hradec Králové</v>
      </c>
      <c r="I24" s="107" t="s">
        <v>8</v>
      </c>
      <c r="J24" s="79" t="str">
        <f>$H$8</f>
        <v>VOLNO</v>
      </c>
      <c r="K24" s="42">
        <f t="shared" si="2"/>
        <v>0</v>
      </c>
      <c r="L24" s="42">
        <f t="shared" si="3"/>
        <v>0</v>
      </c>
      <c r="M24" s="42">
        <f t="shared" si="4"/>
        <v>0</v>
      </c>
      <c r="N24" s="109"/>
      <c r="O24" s="110"/>
      <c r="P24" s="109"/>
      <c r="Q24" s="111"/>
      <c r="R24" s="112"/>
      <c r="S24" s="113"/>
      <c r="T24" s="114"/>
      <c r="U24" s="25"/>
    </row>
    <row r="25" spans="2:21" ht="12.75">
      <c r="B25" s="130">
        <v>44141</v>
      </c>
      <c r="C25" s="131" t="s">
        <v>5</v>
      </c>
      <c r="D25" s="132" t="s">
        <v>6</v>
      </c>
      <c r="E25" s="133" t="str">
        <f t="shared" si="1"/>
        <v>HK</v>
      </c>
      <c r="F25" s="134">
        <f t="shared" si="5"/>
        <v>14</v>
      </c>
      <c r="G25" s="135"/>
      <c r="H25" s="136" t="str">
        <f>$H$9</f>
        <v>Sokol Slezské Předměstí</v>
      </c>
      <c r="I25" s="137" t="s">
        <v>8</v>
      </c>
      <c r="J25" s="136" t="str">
        <f>$H$7</f>
        <v>BK NAPOS Vysoká n.l.</v>
      </c>
      <c r="K25" s="138">
        <f t="shared" si="2"/>
        <v>0</v>
      </c>
      <c r="L25" s="138">
        <f t="shared" si="3"/>
        <v>1</v>
      </c>
      <c r="M25" s="138">
        <f t="shared" si="4"/>
        <v>0</v>
      </c>
      <c r="N25" s="139" t="s">
        <v>10</v>
      </c>
      <c r="O25" s="140" t="s">
        <v>14</v>
      </c>
      <c r="P25" s="139" t="s">
        <v>10</v>
      </c>
      <c r="Q25" s="141"/>
      <c r="R25" s="142"/>
      <c r="S25" s="143"/>
      <c r="T25" s="144"/>
      <c r="U25" s="25"/>
    </row>
    <row r="26" spans="2:21" ht="12.75">
      <c r="B26" s="130">
        <v>44138</v>
      </c>
      <c r="C26" s="131" t="s">
        <v>9</v>
      </c>
      <c r="D26" s="132" t="s">
        <v>6</v>
      </c>
      <c r="E26" s="133" t="str">
        <f t="shared" si="1"/>
        <v>HK</v>
      </c>
      <c r="F26" s="134">
        <f t="shared" si="5"/>
        <v>15</v>
      </c>
      <c r="G26" s="135"/>
      <c r="H26" s="136" t="str">
        <f>$H$3</f>
        <v>BK 92</v>
      </c>
      <c r="I26" s="137" t="s">
        <v>8</v>
      </c>
      <c r="J26" s="136" t="str">
        <f>$H$6</f>
        <v>Toros Pardubice</v>
      </c>
      <c r="K26" s="138">
        <f t="shared" si="2"/>
        <v>0</v>
      </c>
      <c r="L26" s="138">
        <f t="shared" si="3"/>
        <v>1</v>
      </c>
      <c r="M26" s="138">
        <f t="shared" si="4"/>
        <v>0</v>
      </c>
      <c r="N26" s="139" t="s">
        <v>10</v>
      </c>
      <c r="O26" s="140" t="s">
        <v>14</v>
      </c>
      <c r="P26" s="139" t="s">
        <v>10</v>
      </c>
      <c r="Q26" s="141"/>
      <c r="R26" s="142"/>
      <c r="S26" s="143"/>
      <c r="T26" s="144"/>
      <c r="U26" s="25"/>
    </row>
    <row r="27" spans="2:21" ht="13.5" thickBot="1">
      <c r="B27" s="115"/>
      <c r="C27" s="116"/>
      <c r="D27" s="117"/>
      <c r="E27" s="118" t="str">
        <f t="shared" si="1"/>
        <v>HK</v>
      </c>
      <c r="F27" s="119">
        <f t="shared" si="5"/>
        <v>16</v>
      </c>
      <c r="G27" s="120"/>
      <c r="H27" s="121" t="str">
        <f>$H$4</f>
        <v>ALKON interier</v>
      </c>
      <c r="I27" s="122" t="s">
        <v>8</v>
      </c>
      <c r="J27" s="78" t="str">
        <f>$H$5</f>
        <v>VOLNO</v>
      </c>
      <c r="K27" s="59">
        <f t="shared" si="2"/>
        <v>0</v>
      </c>
      <c r="L27" s="59">
        <f t="shared" si="3"/>
        <v>0</v>
      </c>
      <c r="M27" s="59">
        <f t="shared" si="4"/>
        <v>0</v>
      </c>
      <c r="N27" s="124"/>
      <c r="O27" s="125"/>
      <c r="P27" s="124"/>
      <c r="Q27" s="126"/>
      <c r="R27" s="127"/>
      <c r="S27" s="128"/>
      <c r="T27" s="129"/>
      <c r="U27" s="25"/>
    </row>
    <row r="28" spans="2:21" ht="12.75">
      <c r="B28" s="34"/>
      <c r="C28" s="35"/>
      <c r="D28" s="36"/>
      <c r="E28" s="60" t="str">
        <f t="shared" si="1"/>
        <v>HK</v>
      </c>
      <c r="F28" s="61">
        <f t="shared" si="5"/>
        <v>17</v>
      </c>
      <c r="G28" s="39"/>
      <c r="H28" s="79" t="str">
        <f>$H$5</f>
        <v>VOLNO</v>
      </c>
      <c r="I28" s="41" t="s">
        <v>8</v>
      </c>
      <c r="J28" s="40" t="str">
        <f>$H$10</f>
        <v>BK REBELS Hradec Králové</v>
      </c>
      <c r="K28" s="42">
        <f t="shared" si="2"/>
        <v>0</v>
      </c>
      <c r="L28" s="42">
        <f t="shared" si="3"/>
        <v>0</v>
      </c>
      <c r="M28" s="42">
        <f t="shared" si="4"/>
        <v>0</v>
      </c>
      <c r="N28" s="83"/>
      <c r="O28" s="86"/>
      <c r="P28" s="83"/>
      <c r="Q28" s="92"/>
      <c r="R28" s="89"/>
      <c r="S28" s="66"/>
      <c r="T28" s="67"/>
      <c r="U28" s="25"/>
    </row>
    <row r="29" spans="2:21" ht="12.75">
      <c r="B29" s="43">
        <v>44144</v>
      </c>
      <c r="C29" s="44" t="s">
        <v>20</v>
      </c>
      <c r="D29" s="45" t="s">
        <v>21</v>
      </c>
      <c r="E29" s="46" t="str">
        <f aca="true" t="shared" si="6" ref="E29:E44">IF($E$12="","",$E$12)</f>
        <v>HK</v>
      </c>
      <c r="F29" s="47">
        <f t="shared" si="5"/>
        <v>18</v>
      </c>
      <c r="G29" s="48"/>
      <c r="H29" s="33" t="str">
        <f>$H$6</f>
        <v>Toros Pardubice</v>
      </c>
      <c r="I29" s="49" t="s">
        <v>8</v>
      </c>
      <c r="J29" s="33" t="str">
        <f>$H$4</f>
        <v>ALKON interier</v>
      </c>
      <c r="K29" s="50">
        <f t="shared" si="2"/>
        <v>0</v>
      </c>
      <c r="L29" s="50">
        <f t="shared" si="3"/>
        <v>1</v>
      </c>
      <c r="M29" s="50">
        <f t="shared" si="4"/>
        <v>0</v>
      </c>
      <c r="N29" s="84" t="s">
        <v>10</v>
      </c>
      <c r="O29" s="87" t="s">
        <v>14</v>
      </c>
      <c r="P29" s="84" t="s">
        <v>10</v>
      </c>
      <c r="Q29" s="93"/>
      <c r="R29" s="90"/>
      <c r="S29" s="65"/>
      <c r="T29" s="68"/>
      <c r="U29" s="25"/>
    </row>
    <row r="30" spans="2:21" ht="13.5" thickBot="1">
      <c r="B30" s="43">
        <v>44147</v>
      </c>
      <c r="C30" s="52" t="s">
        <v>27</v>
      </c>
      <c r="D30" s="53" t="s">
        <v>28</v>
      </c>
      <c r="E30" s="46" t="str">
        <f t="shared" si="6"/>
        <v>HK</v>
      </c>
      <c r="F30" s="47">
        <f t="shared" si="5"/>
        <v>19</v>
      </c>
      <c r="G30" s="48"/>
      <c r="H30" s="33" t="str">
        <f>$H$7</f>
        <v>BK NAPOS Vysoká n.l.</v>
      </c>
      <c r="I30" s="49" t="s">
        <v>8</v>
      </c>
      <c r="J30" s="33" t="str">
        <f>$H$3</f>
        <v>BK 92</v>
      </c>
      <c r="K30" s="50">
        <f t="shared" si="2"/>
        <v>0</v>
      </c>
      <c r="L30" s="50">
        <f t="shared" si="3"/>
        <v>1</v>
      </c>
      <c r="M30" s="50">
        <f t="shared" si="4"/>
        <v>0</v>
      </c>
      <c r="N30" s="84" t="s">
        <v>10</v>
      </c>
      <c r="O30" s="87" t="s">
        <v>14</v>
      </c>
      <c r="P30" s="84" t="s">
        <v>10</v>
      </c>
      <c r="Q30" s="93"/>
      <c r="R30" s="90"/>
      <c r="S30" s="65"/>
      <c r="T30" s="68"/>
      <c r="U30" s="25"/>
    </row>
    <row r="31" spans="2:21" ht="13.5" thickBot="1">
      <c r="B31" s="51"/>
      <c r="C31" s="52"/>
      <c r="D31" s="53"/>
      <c r="E31" s="54" t="str">
        <f t="shared" si="6"/>
        <v>HK</v>
      </c>
      <c r="F31" s="55">
        <f t="shared" si="5"/>
        <v>20</v>
      </c>
      <c r="G31" s="56"/>
      <c r="H31" s="78" t="str">
        <f>$H$8</f>
        <v>VOLNO</v>
      </c>
      <c r="I31" s="58" t="s">
        <v>8</v>
      </c>
      <c r="J31" s="57" t="str">
        <f>$H$9</f>
        <v>Sokol Slezské Předměstí</v>
      </c>
      <c r="K31" s="59">
        <f t="shared" si="2"/>
        <v>0</v>
      </c>
      <c r="L31" s="59">
        <f t="shared" si="3"/>
        <v>0</v>
      </c>
      <c r="M31" s="59">
        <f t="shared" si="4"/>
        <v>0</v>
      </c>
      <c r="N31" s="85"/>
      <c r="O31" s="88"/>
      <c r="P31" s="85"/>
      <c r="Q31" s="94"/>
      <c r="R31" s="91"/>
      <c r="S31" s="69"/>
      <c r="T31" s="70"/>
      <c r="U31" s="25"/>
    </row>
    <row r="32" spans="2:21" ht="12.75">
      <c r="B32" s="100">
        <v>44162</v>
      </c>
      <c r="C32" s="101" t="s">
        <v>5</v>
      </c>
      <c r="D32" s="102" t="s">
        <v>26</v>
      </c>
      <c r="E32" s="103" t="str">
        <f t="shared" si="6"/>
        <v>HK</v>
      </c>
      <c r="F32" s="104">
        <f t="shared" si="5"/>
        <v>21</v>
      </c>
      <c r="G32" s="105"/>
      <c r="H32" s="106" t="str">
        <f>$H$10</f>
        <v>BK REBELS Hradec Králové</v>
      </c>
      <c r="I32" s="107" t="s">
        <v>8</v>
      </c>
      <c r="J32" s="106" t="str">
        <f>$H$9</f>
        <v>Sokol Slezské Předměstí</v>
      </c>
      <c r="K32" s="108">
        <f t="shared" si="2"/>
        <v>0</v>
      </c>
      <c r="L32" s="108">
        <f t="shared" si="3"/>
        <v>1</v>
      </c>
      <c r="M32" s="108">
        <f t="shared" si="4"/>
        <v>0</v>
      </c>
      <c r="N32" s="109" t="s">
        <v>10</v>
      </c>
      <c r="O32" s="110" t="s">
        <v>14</v>
      </c>
      <c r="P32" s="109" t="s">
        <v>10</v>
      </c>
      <c r="Q32" s="111"/>
      <c r="R32" s="112"/>
      <c r="S32" s="113"/>
      <c r="T32" s="114"/>
      <c r="U32" s="25"/>
    </row>
    <row r="33" spans="2:21" ht="12.75">
      <c r="B33" s="130" t="s">
        <v>10</v>
      </c>
      <c r="C33" s="131" t="s">
        <v>10</v>
      </c>
      <c r="D33" s="132" t="s">
        <v>10</v>
      </c>
      <c r="E33" s="133" t="str">
        <f t="shared" si="6"/>
        <v>HK</v>
      </c>
      <c r="F33" s="134">
        <f t="shared" si="5"/>
        <v>22</v>
      </c>
      <c r="G33" s="135"/>
      <c r="H33" s="136" t="str">
        <f>$H$3</f>
        <v>BK 92</v>
      </c>
      <c r="I33" s="137" t="s">
        <v>8</v>
      </c>
      <c r="J33" s="77" t="str">
        <f>$H$8</f>
        <v>VOLNO</v>
      </c>
      <c r="K33" s="50">
        <f t="shared" si="2"/>
        <v>0</v>
      </c>
      <c r="L33" s="50">
        <f t="shared" si="3"/>
        <v>0</v>
      </c>
      <c r="M33" s="50">
        <f t="shared" si="4"/>
        <v>0</v>
      </c>
      <c r="N33" s="139"/>
      <c r="O33" s="140"/>
      <c r="P33" s="139"/>
      <c r="Q33" s="141"/>
      <c r="R33" s="142"/>
      <c r="S33" s="143"/>
      <c r="T33" s="144"/>
      <c r="U33" s="25"/>
    </row>
    <row r="34" spans="2:21" ht="12.75">
      <c r="B34" s="130">
        <v>44162</v>
      </c>
      <c r="C34" s="131" t="s">
        <v>5</v>
      </c>
      <c r="D34" s="132" t="s">
        <v>6</v>
      </c>
      <c r="E34" s="133" t="str">
        <f t="shared" si="6"/>
        <v>HK</v>
      </c>
      <c r="F34" s="134">
        <f t="shared" si="5"/>
        <v>23</v>
      </c>
      <c r="G34" s="135"/>
      <c r="H34" s="136" t="str">
        <f>$H$4</f>
        <v>ALKON interier</v>
      </c>
      <c r="I34" s="137" t="s">
        <v>8</v>
      </c>
      <c r="J34" s="136" t="str">
        <f>$H$7</f>
        <v>BK NAPOS Vysoká n.l.</v>
      </c>
      <c r="K34" s="138">
        <f t="shared" si="2"/>
        <v>0</v>
      </c>
      <c r="L34" s="138">
        <f t="shared" si="3"/>
        <v>1</v>
      </c>
      <c r="M34" s="138">
        <f t="shared" si="4"/>
        <v>0</v>
      </c>
      <c r="N34" s="139" t="s">
        <v>10</v>
      </c>
      <c r="O34" s="140" t="s">
        <v>14</v>
      </c>
      <c r="P34" s="139" t="s">
        <v>10</v>
      </c>
      <c r="Q34" s="141"/>
      <c r="R34" s="142"/>
      <c r="S34" s="143"/>
      <c r="T34" s="144"/>
      <c r="U34" s="25"/>
    </row>
    <row r="35" spans="2:21" ht="13.5" thickBot="1">
      <c r="B35" s="115"/>
      <c r="C35" s="116"/>
      <c r="D35" s="117"/>
      <c r="E35" s="118" t="str">
        <f t="shared" si="6"/>
        <v>HK</v>
      </c>
      <c r="F35" s="119">
        <f t="shared" si="5"/>
        <v>24</v>
      </c>
      <c r="G35" s="56"/>
      <c r="H35" s="78" t="str">
        <f>$H$5</f>
        <v>VOLNO</v>
      </c>
      <c r="I35" s="122" t="s">
        <v>8</v>
      </c>
      <c r="J35" s="121" t="str">
        <f>$H$6</f>
        <v>Toros Pardubice</v>
      </c>
      <c r="K35" s="123">
        <f t="shared" si="2"/>
        <v>0</v>
      </c>
      <c r="L35" s="123">
        <f t="shared" si="3"/>
        <v>0</v>
      </c>
      <c r="M35" s="123">
        <f t="shared" si="4"/>
        <v>0</v>
      </c>
      <c r="N35" s="124"/>
      <c r="O35" s="125"/>
      <c r="P35" s="124"/>
      <c r="Q35" s="126"/>
      <c r="R35" s="127"/>
      <c r="S35" s="128"/>
      <c r="T35" s="129"/>
      <c r="U35" s="25"/>
    </row>
    <row r="36" spans="2:21" ht="12.75">
      <c r="B36" s="34">
        <v>44165</v>
      </c>
      <c r="C36" s="35" t="s">
        <v>20</v>
      </c>
      <c r="D36" s="36" t="s">
        <v>21</v>
      </c>
      <c r="E36" s="60" t="str">
        <f t="shared" si="6"/>
        <v>HK</v>
      </c>
      <c r="F36" s="61">
        <f t="shared" si="5"/>
        <v>25</v>
      </c>
      <c r="G36" s="39"/>
      <c r="H36" s="40" t="str">
        <f>$H$6</f>
        <v>Toros Pardubice</v>
      </c>
      <c r="I36" s="41" t="s">
        <v>8</v>
      </c>
      <c r="J36" s="40" t="str">
        <f>$H$10</f>
        <v>BK REBELS Hradec Králové</v>
      </c>
      <c r="K36" s="42">
        <f t="shared" si="2"/>
        <v>0</v>
      </c>
      <c r="L36" s="42">
        <f t="shared" si="3"/>
        <v>1</v>
      </c>
      <c r="M36" s="42">
        <f t="shared" si="4"/>
        <v>0</v>
      </c>
      <c r="N36" s="83" t="s">
        <v>10</v>
      </c>
      <c r="O36" s="86" t="s">
        <v>14</v>
      </c>
      <c r="P36" s="83" t="s">
        <v>10</v>
      </c>
      <c r="Q36" s="92"/>
      <c r="R36" s="89"/>
      <c r="S36" s="66"/>
      <c r="T36" s="67"/>
      <c r="U36" s="25" t="s">
        <v>10</v>
      </c>
    </row>
    <row r="37" spans="2:21" ht="12.75">
      <c r="B37" s="43"/>
      <c r="C37" s="44"/>
      <c r="D37" s="45"/>
      <c r="E37" s="46" t="str">
        <f t="shared" si="6"/>
        <v>HK</v>
      </c>
      <c r="F37" s="47">
        <f t="shared" si="5"/>
        <v>26</v>
      </c>
      <c r="G37" s="48"/>
      <c r="H37" s="33" t="str">
        <f>$H$7</f>
        <v>BK NAPOS Vysoká n.l.</v>
      </c>
      <c r="I37" s="49" t="s">
        <v>8</v>
      </c>
      <c r="J37" s="77" t="str">
        <f>$H$5</f>
        <v>VOLNO</v>
      </c>
      <c r="K37" s="50">
        <f t="shared" si="2"/>
        <v>0</v>
      </c>
      <c r="L37" s="50">
        <f t="shared" si="3"/>
        <v>0</v>
      </c>
      <c r="M37" s="50">
        <f t="shared" si="4"/>
        <v>0</v>
      </c>
      <c r="N37" s="84"/>
      <c r="O37" s="87"/>
      <c r="P37" s="84"/>
      <c r="Q37" s="93"/>
      <c r="R37" s="90"/>
      <c r="S37" s="65"/>
      <c r="T37" s="68"/>
      <c r="U37" s="25"/>
    </row>
    <row r="38" spans="2:21" ht="12.75">
      <c r="B38" s="43"/>
      <c r="C38" s="44"/>
      <c r="D38" s="45"/>
      <c r="E38" s="46" t="str">
        <f t="shared" si="6"/>
        <v>HK</v>
      </c>
      <c r="F38" s="47">
        <f t="shared" si="5"/>
        <v>27</v>
      </c>
      <c r="G38" s="48"/>
      <c r="H38" s="77" t="str">
        <f>$H$8</f>
        <v>VOLNO</v>
      </c>
      <c r="I38" s="49" t="s">
        <v>8</v>
      </c>
      <c r="J38" s="33" t="str">
        <f>$H$4</f>
        <v>ALKON interier</v>
      </c>
      <c r="K38" s="50">
        <f t="shared" si="2"/>
        <v>0</v>
      </c>
      <c r="L38" s="50">
        <f t="shared" si="3"/>
        <v>0</v>
      </c>
      <c r="M38" s="50">
        <f t="shared" si="4"/>
        <v>0</v>
      </c>
      <c r="N38" s="84"/>
      <c r="O38" s="87"/>
      <c r="P38" s="84"/>
      <c r="Q38" s="93"/>
      <c r="R38" s="90"/>
      <c r="S38" s="65"/>
      <c r="T38" s="68"/>
      <c r="U38" s="25"/>
    </row>
    <row r="39" spans="2:21" ht="13.5" thickBot="1">
      <c r="B39" s="51">
        <v>44169</v>
      </c>
      <c r="C39" s="52" t="s">
        <v>5</v>
      </c>
      <c r="D39" s="53" t="s">
        <v>6</v>
      </c>
      <c r="E39" s="54" t="str">
        <f t="shared" si="6"/>
        <v>HK</v>
      </c>
      <c r="F39" s="55">
        <f t="shared" si="5"/>
        <v>28</v>
      </c>
      <c r="G39" s="56"/>
      <c r="H39" s="57" t="str">
        <f>$H$9</f>
        <v>Sokol Slezské Předměstí</v>
      </c>
      <c r="I39" s="58" t="s">
        <v>8</v>
      </c>
      <c r="J39" s="57" t="str">
        <f>$H$3</f>
        <v>BK 92</v>
      </c>
      <c r="K39" s="59">
        <f t="shared" si="2"/>
        <v>0</v>
      </c>
      <c r="L39" s="59">
        <f t="shared" si="3"/>
        <v>1</v>
      </c>
      <c r="M39" s="59">
        <f t="shared" si="4"/>
        <v>0</v>
      </c>
      <c r="N39" s="85" t="s">
        <v>10</v>
      </c>
      <c r="O39" s="88" t="s">
        <v>14</v>
      </c>
      <c r="P39" s="85" t="s">
        <v>10</v>
      </c>
      <c r="Q39" s="94"/>
      <c r="R39" s="91"/>
      <c r="S39" s="69"/>
      <c r="T39" s="70"/>
      <c r="U39" s="25" t="s">
        <v>10</v>
      </c>
    </row>
    <row r="40" spans="2:21" ht="12.75">
      <c r="B40" s="100">
        <v>44176</v>
      </c>
      <c r="C40" s="101" t="s">
        <v>5</v>
      </c>
      <c r="D40" s="102" t="s">
        <v>26</v>
      </c>
      <c r="E40" s="103" t="str">
        <f t="shared" si="6"/>
        <v>HK</v>
      </c>
      <c r="F40" s="104">
        <f t="shared" si="5"/>
        <v>29</v>
      </c>
      <c r="G40" s="105"/>
      <c r="H40" s="106" t="str">
        <f>$H$10</f>
        <v>BK REBELS Hradec Králové</v>
      </c>
      <c r="I40" s="107" t="s">
        <v>8</v>
      </c>
      <c r="J40" s="106" t="str">
        <f>$H$3</f>
        <v>BK 92</v>
      </c>
      <c r="K40" s="108">
        <f t="shared" si="2"/>
        <v>0</v>
      </c>
      <c r="L40" s="108">
        <f t="shared" si="3"/>
        <v>0</v>
      </c>
      <c r="M40" s="108">
        <f t="shared" si="4"/>
        <v>0</v>
      </c>
      <c r="N40" s="109"/>
      <c r="O40" s="110" t="s">
        <v>14</v>
      </c>
      <c r="P40" s="109"/>
      <c r="Q40" s="111"/>
      <c r="R40" s="112"/>
      <c r="S40" s="113"/>
      <c r="T40" s="114"/>
      <c r="U40" s="25" t="s">
        <v>10</v>
      </c>
    </row>
    <row r="41" spans="2:21" ht="12.75">
      <c r="B41" s="130">
        <v>44176</v>
      </c>
      <c r="C41" s="131" t="s">
        <v>5</v>
      </c>
      <c r="D41" s="132" t="s">
        <v>6</v>
      </c>
      <c r="E41" s="133" t="str">
        <f t="shared" si="6"/>
        <v>HK</v>
      </c>
      <c r="F41" s="134">
        <f t="shared" si="5"/>
        <v>30</v>
      </c>
      <c r="G41" s="135"/>
      <c r="H41" s="136" t="str">
        <f>$H$9</f>
        <v>Sokol Slezské Předměstí</v>
      </c>
      <c r="I41" s="137" t="s">
        <v>8</v>
      </c>
      <c r="J41" s="136" t="str">
        <f>$H$4</f>
        <v>ALKON interier</v>
      </c>
      <c r="K41" s="138">
        <f t="shared" si="2"/>
        <v>0</v>
      </c>
      <c r="L41" s="138">
        <f t="shared" si="3"/>
        <v>0</v>
      </c>
      <c r="M41" s="138">
        <f t="shared" si="4"/>
        <v>0</v>
      </c>
      <c r="N41" s="139"/>
      <c r="O41" s="140" t="s">
        <v>14</v>
      </c>
      <c r="P41" s="139"/>
      <c r="Q41" s="141"/>
      <c r="R41" s="142"/>
      <c r="S41" s="143"/>
      <c r="T41" s="144"/>
      <c r="U41" s="25" t="s">
        <v>10</v>
      </c>
    </row>
    <row r="42" spans="2:21" ht="12.75">
      <c r="B42" s="130"/>
      <c r="C42" s="131"/>
      <c r="D42" s="132"/>
      <c r="E42" s="133" t="str">
        <f t="shared" si="6"/>
        <v>HK</v>
      </c>
      <c r="F42" s="134">
        <f t="shared" si="5"/>
        <v>31</v>
      </c>
      <c r="G42" s="135"/>
      <c r="H42" s="77" t="str">
        <f>$H$8</f>
        <v>VOLNO</v>
      </c>
      <c r="I42" s="137" t="s">
        <v>8</v>
      </c>
      <c r="J42" s="77" t="str">
        <f>$H$5</f>
        <v>VOLNO</v>
      </c>
      <c r="K42" s="50">
        <f t="shared" si="2"/>
        <v>0</v>
      </c>
      <c r="L42" s="50">
        <f t="shared" si="3"/>
        <v>0</v>
      </c>
      <c r="M42" s="50">
        <f t="shared" si="4"/>
        <v>0</v>
      </c>
      <c r="N42" s="139"/>
      <c r="O42" s="140"/>
      <c r="P42" s="139"/>
      <c r="Q42" s="141"/>
      <c r="R42" s="142"/>
      <c r="S42" s="143"/>
      <c r="T42" s="144"/>
      <c r="U42" s="25"/>
    </row>
    <row r="43" spans="2:21" ht="13.5" thickBot="1">
      <c r="B43" s="145">
        <v>44175</v>
      </c>
      <c r="C43" s="146" t="s">
        <v>27</v>
      </c>
      <c r="D43" s="147" t="s">
        <v>28</v>
      </c>
      <c r="E43" s="148" t="str">
        <f t="shared" si="6"/>
        <v>HK</v>
      </c>
      <c r="F43" s="149">
        <f t="shared" si="5"/>
        <v>32</v>
      </c>
      <c r="G43" s="150"/>
      <c r="H43" s="151" t="str">
        <f>$H$7</f>
        <v>BK NAPOS Vysoká n.l.</v>
      </c>
      <c r="I43" s="152" t="s">
        <v>8</v>
      </c>
      <c r="J43" s="151" t="str">
        <f>$H$6</f>
        <v>Toros Pardubice</v>
      </c>
      <c r="K43" s="153">
        <f t="shared" si="2"/>
        <v>0</v>
      </c>
      <c r="L43" s="153">
        <f t="shared" si="3"/>
        <v>0</v>
      </c>
      <c r="M43" s="153">
        <f t="shared" si="4"/>
        <v>0</v>
      </c>
      <c r="N43" s="154"/>
      <c r="O43" s="155" t="s">
        <v>14</v>
      </c>
      <c r="P43" s="154"/>
      <c r="Q43" s="156"/>
      <c r="R43" s="157"/>
      <c r="S43" s="158"/>
      <c r="T43" s="159"/>
      <c r="U43" s="25"/>
    </row>
    <row r="44" spans="2:21" ht="12.75">
      <c r="B44" s="34">
        <v>44182</v>
      </c>
      <c r="C44" s="35" t="s">
        <v>27</v>
      </c>
      <c r="D44" s="36" t="s">
        <v>28</v>
      </c>
      <c r="E44" s="60" t="str">
        <f t="shared" si="6"/>
        <v>HK</v>
      </c>
      <c r="F44" s="61">
        <f t="shared" si="5"/>
        <v>33</v>
      </c>
      <c r="G44" s="39"/>
      <c r="H44" s="40" t="str">
        <f>$H$7</f>
        <v>BK NAPOS Vysoká n.l.</v>
      </c>
      <c r="I44" s="41" t="s">
        <v>8</v>
      </c>
      <c r="J44" s="40" t="str">
        <f>$H$10</f>
        <v>BK REBELS Hradec Králové</v>
      </c>
      <c r="K44" s="42">
        <f t="shared" si="2"/>
        <v>0</v>
      </c>
      <c r="L44" s="42">
        <f t="shared" si="3"/>
        <v>0</v>
      </c>
      <c r="M44" s="42">
        <f t="shared" si="4"/>
        <v>0</v>
      </c>
      <c r="N44" s="83"/>
      <c r="O44" s="86" t="s">
        <v>14</v>
      </c>
      <c r="P44" s="83"/>
      <c r="Q44" s="92"/>
      <c r="R44" s="89"/>
      <c r="S44" s="66"/>
      <c r="T44" s="67"/>
      <c r="U44" s="25"/>
    </row>
    <row r="45" spans="2:21" ht="12.75">
      <c r="B45" s="71"/>
      <c r="C45" s="62"/>
      <c r="D45" s="72"/>
      <c r="E45" s="46" t="str">
        <f aca="true" t="shared" si="7" ref="E45:E60">IF($E$12="","",$E$12)</f>
        <v>HK</v>
      </c>
      <c r="F45" s="47">
        <f t="shared" si="5"/>
        <v>34</v>
      </c>
      <c r="G45" s="48"/>
      <c r="H45" s="33" t="str">
        <f>$H$6</f>
        <v>Toros Pardubice</v>
      </c>
      <c r="I45" s="49" t="s">
        <v>8</v>
      </c>
      <c r="J45" s="77" t="str">
        <f>$H$8</f>
        <v>VOLNO</v>
      </c>
      <c r="K45" s="50">
        <f aca="true" t="shared" si="8" ref="K45:K67">IF(N45&gt;P45,1,0)</f>
        <v>0</v>
      </c>
      <c r="L45" s="50">
        <f aca="true" t="shared" si="9" ref="L45:L67">IF(N45="",0,1)</f>
        <v>0</v>
      </c>
      <c r="M45" s="50">
        <f aca="true" t="shared" si="10" ref="M45:M67">IF(N45&lt;P45,1,0)</f>
        <v>0</v>
      </c>
      <c r="N45" s="84"/>
      <c r="O45" s="87"/>
      <c r="P45" s="84"/>
      <c r="Q45" s="93"/>
      <c r="R45" s="90"/>
      <c r="S45" s="65"/>
      <c r="T45" s="68"/>
      <c r="U45" s="25"/>
    </row>
    <row r="46" spans="2:21" ht="12.75">
      <c r="B46" s="43"/>
      <c r="C46" s="44"/>
      <c r="D46" s="45"/>
      <c r="E46" s="46" t="str">
        <f t="shared" si="7"/>
        <v>HK</v>
      </c>
      <c r="F46" s="47">
        <f t="shared" si="5"/>
        <v>35</v>
      </c>
      <c r="G46" s="48"/>
      <c r="H46" s="77" t="str">
        <f>$H$5</f>
        <v>VOLNO</v>
      </c>
      <c r="I46" s="49" t="s">
        <v>8</v>
      </c>
      <c r="J46" s="33" t="str">
        <f>$H$9</f>
        <v>Sokol Slezské Předměstí</v>
      </c>
      <c r="K46" s="50">
        <f t="shared" si="8"/>
        <v>0</v>
      </c>
      <c r="L46" s="50">
        <f t="shared" si="9"/>
        <v>0</v>
      </c>
      <c r="M46" s="50">
        <f t="shared" si="10"/>
        <v>0</v>
      </c>
      <c r="N46" s="84"/>
      <c r="O46" s="87"/>
      <c r="P46" s="84"/>
      <c r="Q46" s="93"/>
      <c r="R46" s="90"/>
      <c r="S46" s="65"/>
      <c r="T46" s="68"/>
      <c r="U46" s="25"/>
    </row>
    <row r="47" spans="2:21" ht="13.5" thickBot="1">
      <c r="B47" s="51">
        <v>44183</v>
      </c>
      <c r="C47" s="52" t="s">
        <v>5</v>
      </c>
      <c r="D47" s="53" t="s">
        <v>6</v>
      </c>
      <c r="E47" s="54" t="str">
        <f t="shared" si="7"/>
        <v>HK</v>
      </c>
      <c r="F47" s="55">
        <f t="shared" si="5"/>
        <v>36</v>
      </c>
      <c r="G47" s="56"/>
      <c r="H47" s="57" t="str">
        <f>$H$4</f>
        <v>ALKON interier</v>
      </c>
      <c r="I47" s="58" t="s">
        <v>8</v>
      </c>
      <c r="J47" s="57" t="str">
        <f>$H$3</f>
        <v>BK 92</v>
      </c>
      <c r="K47" s="59">
        <f t="shared" si="8"/>
        <v>0</v>
      </c>
      <c r="L47" s="59">
        <f t="shared" si="9"/>
        <v>0</v>
      </c>
      <c r="M47" s="59">
        <f t="shared" si="10"/>
        <v>0</v>
      </c>
      <c r="N47" s="85"/>
      <c r="O47" s="88" t="s">
        <v>14</v>
      </c>
      <c r="P47" s="85"/>
      <c r="Q47" s="94"/>
      <c r="R47" s="91"/>
      <c r="S47" s="69"/>
      <c r="T47" s="70"/>
      <c r="U47" s="25"/>
    </row>
    <row r="48" spans="2:21" ht="12.75">
      <c r="B48" s="100">
        <v>44211</v>
      </c>
      <c r="C48" s="101" t="s">
        <v>5</v>
      </c>
      <c r="D48" s="102" t="s">
        <v>26</v>
      </c>
      <c r="E48" s="103" t="str">
        <f t="shared" si="7"/>
        <v>HK</v>
      </c>
      <c r="F48" s="104">
        <f t="shared" si="5"/>
        <v>37</v>
      </c>
      <c r="G48" s="105"/>
      <c r="H48" s="106" t="str">
        <f>$H$10</f>
        <v>BK REBELS Hradec Králové</v>
      </c>
      <c r="I48" s="107" t="s">
        <v>8</v>
      </c>
      <c r="J48" s="106" t="str">
        <f>$H$4</f>
        <v>ALKON interier</v>
      </c>
      <c r="K48" s="108">
        <f t="shared" si="8"/>
        <v>0</v>
      </c>
      <c r="L48" s="108">
        <f t="shared" si="9"/>
        <v>0</v>
      </c>
      <c r="M48" s="108">
        <f t="shared" si="10"/>
        <v>0</v>
      </c>
      <c r="N48" s="109"/>
      <c r="O48" s="110" t="s">
        <v>14</v>
      </c>
      <c r="P48" s="109"/>
      <c r="Q48" s="111"/>
      <c r="R48" s="112"/>
      <c r="S48" s="113"/>
      <c r="T48" s="114"/>
      <c r="U48" s="25" t="s">
        <v>10</v>
      </c>
    </row>
    <row r="49" spans="2:21" ht="12.75">
      <c r="B49" s="130"/>
      <c r="C49" s="131"/>
      <c r="D49" s="132"/>
      <c r="E49" s="133" t="str">
        <f t="shared" si="7"/>
        <v>HK</v>
      </c>
      <c r="F49" s="134">
        <f t="shared" si="5"/>
        <v>38</v>
      </c>
      <c r="G49" s="135"/>
      <c r="H49" s="136" t="str">
        <f>$H$3</f>
        <v>BK 92</v>
      </c>
      <c r="I49" s="137" t="s">
        <v>8</v>
      </c>
      <c r="J49" s="77" t="str">
        <f>$H$5</f>
        <v>VOLNO</v>
      </c>
      <c r="K49" s="50">
        <f t="shared" si="8"/>
        <v>0</v>
      </c>
      <c r="L49" s="50">
        <f t="shared" si="9"/>
        <v>0</v>
      </c>
      <c r="M49" s="50">
        <f t="shared" si="10"/>
        <v>0</v>
      </c>
      <c r="N49" s="139"/>
      <c r="O49" s="140"/>
      <c r="P49" s="139"/>
      <c r="Q49" s="141"/>
      <c r="R49" s="142"/>
      <c r="S49" s="143"/>
      <c r="T49" s="144"/>
      <c r="U49" s="25"/>
    </row>
    <row r="50" spans="2:23" ht="12.75">
      <c r="B50" s="130">
        <v>44211</v>
      </c>
      <c r="C50" s="131" t="s">
        <v>5</v>
      </c>
      <c r="D50" s="132" t="s">
        <v>6</v>
      </c>
      <c r="E50" s="133" t="str">
        <f t="shared" si="7"/>
        <v>HK</v>
      </c>
      <c r="F50" s="134">
        <f t="shared" si="5"/>
        <v>39</v>
      </c>
      <c r="G50" s="135"/>
      <c r="H50" s="136" t="str">
        <f>$H$9</f>
        <v>Sokol Slezské Předměstí</v>
      </c>
      <c r="I50" s="137" t="s">
        <v>8</v>
      </c>
      <c r="J50" s="136" t="str">
        <f>$H$6</f>
        <v>Toros Pardubice</v>
      </c>
      <c r="K50" s="138">
        <f t="shared" si="8"/>
        <v>0</v>
      </c>
      <c r="L50" s="138">
        <f t="shared" si="9"/>
        <v>0</v>
      </c>
      <c r="M50" s="138">
        <f t="shared" si="10"/>
        <v>0</v>
      </c>
      <c r="N50" s="139"/>
      <c r="O50" s="140" t="s">
        <v>14</v>
      </c>
      <c r="P50" s="139"/>
      <c r="Q50" s="141"/>
      <c r="R50" s="142"/>
      <c r="S50" s="143"/>
      <c r="T50" s="144"/>
      <c r="U50" s="25" t="s">
        <v>10</v>
      </c>
      <c r="W50" s="21" t="s">
        <v>10</v>
      </c>
    </row>
    <row r="51" spans="2:21" ht="13.5" thickBot="1">
      <c r="B51" s="115"/>
      <c r="C51" s="116"/>
      <c r="D51" s="117"/>
      <c r="E51" s="118" t="str">
        <f t="shared" si="7"/>
        <v>HK</v>
      </c>
      <c r="F51" s="119">
        <f t="shared" si="5"/>
        <v>40</v>
      </c>
      <c r="G51" s="120"/>
      <c r="H51" s="78" t="str">
        <f>$H$8</f>
        <v>VOLNO</v>
      </c>
      <c r="I51" s="122" t="s">
        <v>8</v>
      </c>
      <c r="J51" s="121" t="str">
        <f>$H$7</f>
        <v>BK NAPOS Vysoká n.l.</v>
      </c>
      <c r="K51" s="123">
        <f t="shared" si="8"/>
        <v>0</v>
      </c>
      <c r="L51" s="123">
        <f t="shared" si="9"/>
        <v>0</v>
      </c>
      <c r="M51" s="123">
        <f t="shared" si="10"/>
        <v>0</v>
      </c>
      <c r="N51" s="124"/>
      <c r="O51" s="125"/>
      <c r="P51" s="124"/>
      <c r="Q51" s="126"/>
      <c r="R51" s="127"/>
      <c r="S51" s="128"/>
      <c r="T51" s="129"/>
      <c r="U51" s="25"/>
    </row>
    <row r="52" spans="2:21" ht="12.75">
      <c r="B52" s="34"/>
      <c r="C52" s="35"/>
      <c r="D52" s="36"/>
      <c r="E52" s="60" t="str">
        <f t="shared" si="7"/>
        <v>HK</v>
      </c>
      <c r="F52" s="61">
        <f t="shared" si="5"/>
        <v>41</v>
      </c>
      <c r="G52" s="39"/>
      <c r="H52" s="79" t="str">
        <f>$H$8</f>
        <v>VOLNO</v>
      </c>
      <c r="I52" s="41" t="s">
        <v>8</v>
      </c>
      <c r="J52" s="40" t="str">
        <f>$H$10</f>
        <v>BK REBELS Hradec Králové</v>
      </c>
      <c r="K52" s="42">
        <f t="shared" si="8"/>
        <v>0</v>
      </c>
      <c r="L52" s="42">
        <f t="shared" si="9"/>
        <v>0</v>
      </c>
      <c r="M52" s="42">
        <f t="shared" si="10"/>
        <v>0</v>
      </c>
      <c r="N52" s="83"/>
      <c r="O52" s="86"/>
      <c r="P52" s="83"/>
      <c r="Q52" s="92"/>
      <c r="R52" s="89"/>
      <c r="S52" s="66"/>
      <c r="T52" s="67"/>
      <c r="U52" s="25"/>
    </row>
    <row r="53" spans="2:21" ht="13.5" thickBot="1">
      <c r="B53" s="43">
        <v>44217</v>
      </c>
      <c r="C53" s="52" t="s">
        <v>27</v>
      </c>
      <c r="D53" s="53" t="s">
        <v>28</v>
      </c>
      <c r="E53" s="46" t="str">
        <f t="shared" si="7"/>
        <v>HK</v>
      </c>
      <c r="F53" s="47">
        <f t="shared" si="5"/>
        <v>42</v>
      </c>
      <c r="G53" s="48"/>
      <c r="H53" s="33" t="str">
        <f>$H$7</f>
        <v>BK NAPOS Vysoká n.l.</v>
      </c>
      <c r="I53" s="49" t="s">
        <v>8</v>
      </c>
      <c r="J53" s="33" t="str">
        <f>$H$9</f>
        <v>Sokol Slezské Předměstí</v>
      </c>
      <c r="K53" s="50">
        <f t="shared" si="8"/>
        <v>0</v>
      </c>
      <c r="L53" s="50">
        <f t="shared" si="9"/>
        <v>0</v>
      </c>
      <c r="M53" s="50">
        <f t="shared" si="10"/>
        <v>0</v>
      </c>
      <c r="N53" s="84"/>
      <c r="O53" s="87" t="s">
        <v>14</v>
      </c>
      <c r="P53" s="84"/>
      <c r="Q53" s="93"/>
      <c r="R53" s="90"/>
      <c r="S53" s="65"/>
      <c r="T53" s="68"/>
      <c r="U53" s="25"/>
    </row>
    <row r="54" spans="2:21" ht="12.75">
      <c r="B54" s="43">
        <v>44214</v>
      </c>
      <c r="C54" s="44" t="s">
        <v>20</v>
      </c>
      <c r="D54" s="45" t="s">
        <v>21</v>
      </c>
      <c r="E54" s="46" t="str">
        <f t="shared" si="7"/>
        <v>HK</v>
      </c>
      <c r="F54" s="47">
        <f t="shared" si="5"/>
        <v>43</v>
      </c>
      <c r="G54" s="48"/>
      <c r="H54" s="33" t="str">
        <f>$H$6</f>
        <v>Toros Pardubice</v>
      </c>
      <c r="I54" s="49" t="s">
        <v>8</v>
      </c>
      <c r="J54" s="33" t="str">
        <f>$H$3</f>
        <v>BK 92</v>
      </c>
      <c r="K54" s="50">
        <f t="shared" si="8"/>
        <v>0</v>
      </c>
      <c r="L54" s="50">
        <f t="shared" si="9"/>
        <v>0</v>
      </c>
      <c r="M54" s="50">
        <f t="shared" si="10"/>
        <v>0</v>
      </c>
      <c r="N54" s="84"/>
      <c r="O54" s="87" t="s">
        <v>14</v>
      </c>
      <c r="P54" s="84"/>
      <c r="Q54" s="93"/>
      <c r="R54" s="90"/>
      <c r="S54" s="65"/>
      <c r="T54" s="68"/>
      <c r="U54" s="25"/>
    </row>
    <row r="55" spans="2:21" ht="13.5" thickBot="1">
      <c r="B55" s="51"/>
      <c r="C55" s="52"/>
      <c r="D55" s="53"/>
      <c r="E55" s="54" t="str">
        <f t="shared" si="7"/>
        <v>HK</v>
      </c>
      <c r="F55" s="55">
        <f t="shared" si="5"/>
        <v>44</v>
      </c>
      <c r="G55" s="56"/>
      <c r="H55" s="78" t="str">
        <f>$H$5</f>
        <v>VOLNO</v>
      </c>
      <c r="I55" s="58" t="s">
        <v>8</v>
      </c>
      <c r="J55" s="57" t="str">
        <f>$H$4</f>
        <v>ALKON interier</v>
      </c>
      <c r="K55" s="59">
        <f t="shared" si="8"/>
        <v>0</v>
      </c>
      <c r="L55" s="59">
        <f t="shared" si="9"/>
        <v>0</v>
      </c>
      <c r="M55" s="59">
        <f t="shared" si="10"/>
        <v>0</v>
      </c>
      <c r="N55" s="85"/>
      <c r="O55" s="88"/>
      <c r="P55" s="85"/>
      <c r="Q55" s="94"/>
      <c r="R55" s="91"/>
      <c r="S55" s="69"/>
      <c r="T55" s="70"/>
      <c r="U55" s="25"/>
    </row>
    <row r="56" spans="2:25" ht="12.75">
      <c r="B56" s="100" t="s">
        <v>10</v>
      </c>
      <c r="C56" s="101" t="s">
        <v>10</v>
      </c>
      <c r="D56" s="102" t="s">
        <v>10</v>
      </c>
      <c r="E56" s="103" t="str">
        <f t="shared" si="7"/>
        <v>HK</v>
      </c>
      <c r="F56" s="104">
        <f t="shared" si="5"/>
        <v>45</v>
      </c>
      <c r="G56" s="105"/>
      <c r="H56" s="106" t="str">
        <f>$H$10</f>
        <v>BK REBELS Hradec Králové</v>
      </c>
      <c r="I56" s="107" t="s">
        <v>8</v>
      </c>
      <c r="J56" s="79" t="str">
        <f>$H$5</f>
        <v>VOLNO</v>
      </c>
      <c r="K56" s="42">
        <f t="shared" si="8"/>
        <v>0</v>
      </c>
      <c r="L56" s="42">
        <f t="shared" si="9"/>
        <v>0</v>
      </c>
      <c r="M56" s="42">
        <f t="shared" si="10"/>
        <v>0</v>
      </c>
      <c r="N56" s="109"/>
      <c r="O56" s="110"/>
      <c r="P56" s="109"/>
      <c r="Q56" s="111"/>
      <c r="R56" s="112"/>
      <c r="S56" s="113"/>
      <c r="T56" s="114"/>
      <c r="U56" s="25"/>
      <c r="Y56" s="21" t="s">
        <v>10</v>
      </c>
    </row>
    <row r="57" spans="2:21" ht="12.75">
      <c r="B57" s="130">
        <v>44232</v>
      </c>
      <c r="C57" s="131" t="s">
        <v>5</v>
      </c>
      <c r="D57" s="132" t="s">
        <v>6</v>
      </c>
      <c r="E57" s="133" t="str">
        <f t="shared" si="7"/>
        <v>HK</v>
      </c>
      <c r="F57" s="134">
        <f t="shared" si="5"/>
        <v>46</v>
      </c>
      <c r="G57" s="135"/>
      <c r="H57" s="136" t="str">
        <f>$H$4</f>
        <v>ALKON interier</v>
      </c>
      <c r="I57" s="137" t="s">
        <v>8</v>
      </c>
      <c r="J57" s="136" t="str">
        <f>$H$6</f>
        <v>Toros Pardubice</v>
      </c>
      <c r="K57" s="50">
        <f t="shared" si="8"/>
        <v>0</v>
      </c>
      <c r="L57" s="50">
        <f t="shared" si="9"/>
        <v>0</v>
      </c>
      <c r="M57" s="50">
        <f t="shared" si="10"/>
        <v>0</v>
      </c>
      <c r="N57" s="139"/>
      <c r="O57" s="140" t="s">
        <v>14</v>
      </c>
      <c r="P57" s="139"/>
      <c r="Q57" s="141"/>
      <c r="R57" s="142"/>
      <c r="S57" s="143"/>
      <c r="T57" s="144"/>
      <c r="U57" s="25"/>
    </row>
    <row r="58" spans="2:21" ht="12.75">
      <c r="B58" s="130">
        <v>44229</v>
      </c>
      <c r="C58" s="131" t="s">
        <v>9</v>
      </c>
      <c r="D58" s="132" t="s">
        <v>6</v>
      </c>
      <c r="E58" s="133" t="str">
        <f t="shared" si="7"/>
        <v>HK</v>
      </c>
      <c r="F58" s="134">
        <f t="shared" si="5"/>
        <v>47</v>
      </c>
      <c r="G58" s="135"/>
      <c r="H58" s="136" t="str">
        <f>$H$3</f>
        <v>BK 92</v>
      </c>
      <c r="I58" s="137" t="s">
        <v>8</v>
      </c>
      <c r="J58" s="136" t="str">
        <f>$H$7</f>
        <v>BK NAPOS Vysoká n.l.</v>
      </c>
      <c r="K58" s="50">
        <f t="shared" si="8"/>
        <v>0</v>
      </c>
      <c r="L58" s="50">
        <f t="shared" si="9"/>
        <v>0</v>
      </c>
      <c r="M58" s="50">
        <f t="shared" si="10"/>
        <v>0</v>
      </c>
      <c r="N58" s="139"/>
      <c r="O58" s="140" t="s">
        <v>14</v>
      </c>
      <c r="P58" s="139"/>
      <c r="Q58" s="141"/>
      <c r="R58" s="142"/>
      <c r="S58" s="143"/>
      <c r="T58" s="144"/>
      <c r="U58" s="25"/>
    </row>
    <row r="59" spans="2:21" ht="13.5" thickBot="1">
      <c r="B59" s="115"/>
      <c r="C59" s="116" t="s">
        <v>10</v>
      </c>
      <c r="D59" s="117" t="s">
        <v>10</v>
      </c>
      <c r="E59" s="118" t="str">
        <f t="shared" si="7"/>
        <v>HK</v>
      </c>
      <c r="F59" s="119">
        <f t="shared" si="5"/>
        <v>48</v>
      </c>
      <c r="G59" s="120"/>
      <c r="H59" s="121" t="str">
        <f>$H$9</f>
        <v>Sokol Slezské Předměstí</v>
      </c>
      <c r="I59" s="122" t="s">
        <v>8</v>
      </c>
      <c r="J59" s="78" t="str">
        <f>$H$8</f>
        <v>VOLNO</v>
      </c>
      <c r="K59" s="59">
        <f t="shared" si="8"/>
        <v>0</v>
      </c>
      <c r="L59" s="59">
        <f t="shared" si="9"/>
        <v>0</v>
      </c>
      <c r="M59" s="59">
        <f t="shared" si="10"/>
        <v>0</v>
      </c>
      <c r="N59" s="124"/>
      <c r="O59" s="125"/>
      <c r="P59" s="124"/>
      <c r="Q59" s="126"/>
      <c r="R59" s="127"/>
      <c r="S59" s="128"/>
      <c r="T59" s="129"/>
      <c r="U59" s="25"/>
    </row>
    <row r="60" spans="2:21" ht="12.75">
      <c r="B60" s="34">
        <v>44239</v>
      </c>
      <c r="C60" s="35" t="s">
        <v>5</v>
      </c>
      <c r="D60" s="36" t="s">
        <v>6</v>
      </c>
      <c r="E60" s="60" t="str">
        <f t="shared" si="7"/>
        <v>HK</v>
      </c>
      <c r="F60" s="61">
        <f t="shared" si="5"/>
        <v>49</v>
      </c>
      <c r="G60" s="39"/>
      <c r="H60" s="40" t="str">
        <f>$H$9</f>
        <v>Sokol Slezské Předměstí</v>
      </c>
      <c r="I60" s="41" t="s">
        <v>8</v>
      </c>
      <c r="J60" s="40" t="str">
        <f>$H$10</f>
        <v>BK REBELS Hradec Králové</v>
      </c>
      <c r="K60" s="42">
        <f t="shared" si="8"/>
        <v>0</v>
      </c>
      <c r="L60" s="42">
        <f t="shared" si="9"/>
        <v>0</v>
      </c>
      <c r="M60" s="42">
        <f t="shared" si="10"/>
        <v>0</v>
      </c>
      <c r="N60" s="83"/>
      <c r="O60" s="86" t="s">
        <v>14</v>
      </c>
      <c r="P60" s="83"/>
      <c r="Q60" s="92"/>
      <c r="R60" s="89"/>
      <c r="S60" s="66"/>
      <c r="T60" s="67"/>
      <c r="U60" s="25"/>
    </row>
    <row r="61" spans="2:21" ht="12.75">
      <c r="B61" s="73"/>
      <c r="C61" s="74"/>
      <c r="D61" s="75"/>
      <c r="E61" s="46" t="str">
        <f aca="true" t="shared" si="11" ref="E61:E67">IF($E$12="","",$E$12)</f>
        <v>HK</v>
      </c>
      <c r="F61" s="47">
        <f t="shared" si="5"/>
        <v>50</v>
      </c>
      <c r="G61" s="48"/>
      <c r="H61" s="77" t="str">
        <f>$H$8</f>
        <v>VOLNO</v>
      </c>
      <c r="I61" s="49" t="s">
        <v>8</v>
      </c>
      <c r="J61" s="33" t="str">
        <f>$H$3</f>
        <v>BK 92</v>
      </c>
      <c r="K61" s="50">
        <f t="shared" si="8"/>
        <v>0</v>
      </c>
      <c r="L61" s="50">
        <f t="shared" si="9"/>
        <v>0</v>
      </c>
      <c r="M61" s="50">
        <f t="shared" si="10"/>
        <v>0</v>
      </c>
      <c r="N61" s="84"/>
      <c r="O61" s="87"/>
      <c r="P61" s="84"/>
      <c r="Q61" s="93"/>
      <c r="R61" s="90"/>
      <c r="S61" s="65"/>
      <c r="T61" s="68"/>
      <c r="U61" s="25"/>
    </row>
    <row r="62" spans="2:21" ht="12.75">
      <c r="B62" s="43">
        <v>44238</v>
      </c>
      <c r="C62" s="44" t="s">
        <v>27</v>
      </c>
      <c r="D62" s="45" t="s">
        <v>28</v>
      </c>
      <c r="E62" s="46" t="str">
        <f t="shared" si="11"/>
        <v>HK</v>
      </c>
      <c r="F62" s="47">
        <f t="shared" si="5"/>
        <v>51</v>
      </c>
      <c r="G62" s="48"/>
      <c r="H62" s="99">
        <v>44246</v>
      </c>
      <c r="I62" s="49" t="s">
        <v>8</v>
      </c>
      <c r="J62" s="33" t="str">
        <f>$H$4</f>
        <v>ALKON interier</v>
      </c>
      <c r="K62" s="50">
        <f t="shared" si="8"/>
        <v>0</v>
      </c>
      <c r="L62" s="50">
        <f t="shared" si="9"/>
        <v>0</v>
      </c>
      <c r="M62" s="50">
        <f t="shared" si="10"/>
        <v>0</v>
      </c>
      <c r="N62" s="84"/>
      <c r="O62" s="87" t="s">
        <v>14</v>
      </c>
      <c r="P62" s="84"/>
      <c r="Q62" s="93"/>
      <c r="R62" s="90"/>
      <c r="S62" s="65"/>
      <c r="T62" s="68"/>
      <c r="U62" s="25"/>
    </row>
    <row r="63" spans="2:21" ht="13.5" thickBot="1">
      <c r="B63" s="80"/>
      <c r="C63" s="81"/>
      <c r="D63" s="82"/>
      <c r="E63" s="54" t="str">
        <f t="shared" si="11"/>
        <v>HK</v>
      </c>
      <c r="F63" s="55">
        <f t="shared" si="5"/>
        <v>52</v>
      </c>
      <c r="G63" s="56"/>
      <c r="H63" s="57" t="str">
        <f>$H$6</f>
        <v>Toros Pardubice</v>
      </c>
      <c r="I63" s="58" t="s">
        <v>8</v>
      </c>
      <c r="J63" s="78" t="str">
        <f>$H$5</f>
        <v>VOLNO</v>
      </c>
      <c r="K63" s="59">
        <f t="shared" si="8"/>
        <v>0</v>
      </c>
      <c r="L63" s="59">
        <f t="shared" si="9"/>
        <v>0</v>
      </c>
      <c r="M63" s="59">
        <f t="shared" si="10"/>
        <v>0</v>
      </c>
      <c r="N63" s="85"/>
      <c r="O63" s="88"/>
      <c r="P63" s="85"/>
      <c r="Q63" s="94"/>
      <c r="R63" s="91"/>
      <c r="S63" s="69"/>
      <c r="T63" s="70"/>
      <c r="U63" s="25"/>
    </row>
    <row r="64" spans="2:21" ht="12.75">
      <c r="B64" s="100">
        <v>44246</v>
      </c>
      <c r="C64" s="101" t="s">
        <v>5</v>
      </c>
      <c r="D64" s="102" t="s">
        <v>26</v>
      </c>
      <c r="E64" s="103" t="str">
        <f t="shared" si="11"/>
        <v>HK</v>
      </c>
      <c r="F64" s="104">
        <f t="shared" si="5"/>
        <v>53</v>
      </c>
      <c r="G64" s="105"/>
      <c r="H64" s="106" t="str">
        <f>$H$10</f>
        <v>BK REBELS Hradec Králové</v>
      </c>
      <c r="I64" s="107" t="s">
        <v>8</v>
      </c>
      <c r="J64" s="106" t="str">
        <f>$H$6</f>
        <v>Toros Pardubice</v>
      </c>
      <c r="K64" s="108">
        <f t="shared" si="8"/>
        <v>0</v>
      </c>
      <c r="L64" s="108">
        <f t="shared" si="9"/>
        <v>0</v>
      </c>
      <c r="M64" s="108">
        <f t="shared" si="10"/>
        <v>0</v>
      </c>
      <c r="N64" s="109"/>
      <c r="O64" s="110" t="s">
        <v>14</v>
      </c>
      <c r="P64" s="109"/>
      <c r="Q64" s="111"/>
      <c r="R64" s="112"/>
      <c r="S64" s="113"/>
      <c r="T64" s="114"/>
      <c r="U64" s="25"/>
    </row>
    <row r="65" spans="2:21" ht="12.75">
      <c r="B65" s="130"/>
      <c r="C65" s="131"/>
      <c r="D65" s="132"/>
      <c r="E65" s="133" t="str">
        <f t="shared" si="11"/>
        <v>HK</v>
      </c>
      <c r="F65" s="134">
        <f t="shared" si="5"/>
        <v>54</v>
      </c>
      <c r="G65" s="135"/>
      <c r="H65" s="77" t="str">
        <f>$H$5</f>
        <v>VOLNO</v>
      </c>
      <c r="I65" s="137" t="s">
        <v>8</v>
      </c>
      <c r="J65" s="136" t="str">
        <f>$H$7</f>
        <v>BK NAPOS Vysoká n.l.</v>
      </c>
      <c r="K65" s="138">
        <f t="shared" si="8"/>
        <v>0</v>
      </c>
      <c r="L65" s="138">
        <f t="shared" si="9"/>
        <v>0</v>
      </c>
      <c r="M65" s="138">
        <f t="shared" si="10"/>
        <v>0</v>
      </c>
      <c r="N65" s="139"/>
      <c r="O65" s="140"/>
      <c r="P65" s="139"/>
      <c r="Q65" s="141"/>
      <c r="R65" s="142"/>
      <c r="S65" s="143"/>
      <c r="T65" s="144"/>
      <c r="U65" s="25"/>
    </row>
    <row r="66" spans="2:21" ht="12.75">
      <c r="B66" s="130"/>
      <c r="C66" s="131"/>
      <c r="D66" s="132"/>
      <c r="E66" s="133" t="str">
        <f t="shared" si="11"/>
        <v>HK</v>
      </c>
      <c r="F66" s="134">
        <f t="shared" si="5"/>
        <v>55</v>
      </c>
      <c r="G66" s="135"/>
      <c r="H66" s="136" t="str">
        <f>$H$4</f>
        <v>ALKON interier</v>
      </c>
      <c r="I66" s="137" t="s">
        <v>8</v>
      </c>
      <c r="J66" s="77" t="str">
        <f>$H$8</f>
        <v>VOLNO</v>
      </c>
      <c r="K66" s="50">
        <f t="shared" si="8"/>
        <v>0</v>
      </c>
      <c r="L66" s="50">
        <f t="shared" si="9"/>
        <v>0</v>
      </c>
      <c r="M66" s="50">
        <f t="shared" si="10"/>
        <v>0</v>
      </c>
      <c r="N66" s="139"/>
      <c r="O66" s="140"/>
      <c r="P66" s="139"/>
      <c r="Q66" s="141"/>
      <c r="R66" s="142"/>
      <c r="S66" s="143"/>
      <c r="T66" s="144"/>
      <c r="U66" s="25"/>
    </row>
    <row r="67" spans="2:21" ht="13.5" thickBot="1">
      <c r="B67" s="115">
        <v>44243</v>
      </c>
      <c r="C67" s="116" t="s">
        <v>9</v>
      </c>
      <c r="D67" s="117" t="s">
        <v>6</v>
      </c>
      <c r="E67" s="118" t="str">
        <f t="shared" si="11"/>
        <v>HK</v>
      </c>
      <c r="F67" s="119">
        <f t="shared" si="5"/>
        <v>56</v>
      </c>
      <c r="G67" s="120"/>
      <c r="H67" s="121" t="str">
        <f>$H$3</f>
        <v>BK 92</v>
      </c>
      <c r="I67" s="122" t="s">
        <v>8</v>
      </c>
      <c r="J67" s="121" t="str">
        <f>$H$9</f>
        <v>Sokol Slezské Předměstí</v>
      </c>
      <c r="K67" s="59">
        <f t="shared" si="8"/>
        <v>0</v>
      </c>
      <c r="L67" s="59">
        <f t="shared" si="9"/>
        <v>0</v>
      </c>
      <c r="M67" s="59">
        <f t="shared" si="10"/>
        <v>0</v>
      </c>
      <c r="N67" s="124"/>
      <c r="O67" s="125" t="s">
        <v>14</v>
      </c>
      <c r="P67" s="124"/>
      <c r="Q67" s="126"/>
      <c r="R67" s="127"/>
      <c r="S67" s="128"/>
      <c r="T67" s="129"/>
      <c r="U67" s="25"/>
    </row>
    <row r="69" ht="18">
      <c r="B69" s="76" t="s">
        <v>22</v>
      </c>
    </row>
    <row r="70" spans="2:21" ht="12.75">
      <c r="B70" s="160"/>
      <c r="C70" s="44"/>
      <c r="D70" s="161"/>
      <c r="E70" s="162" t="s">
        <v>7</v>
      </c>
      <c r="F70" s="163">
        <v>57</v>
      </c>
      <c r="G70" s="164"/>
      <c r="H70" s="165">
        <v>1</v>
      </c>
      <c r="I70" s="166"/>
      <c r="J70" s="165">
        <v>3</v>
      </c>
      <c r="K70" s="164"/>
      <c r="L70" s="164"/>
      <c r="M70" s="166"/>
      <c r="N70" s="164"/>
      <c r="O70" s="164" t="s">
        <v>14</v>
      </c>
      <c r="P70" s="164"/>
      <c r="Q70" s="164"/>
      <c r="R70" s="167"/>
      <c r="S70" s="164"/>
      <c r="T70" s="167"/>
      <c r="U70" s="21" t="s">
        <v>35</v>
      </c>
    </row>
    <row r="71" spans="2:20" ht="12.75">
      <c r="B71" s="160"/>
      <c r="C71" s="44"/>
      <c r="D71" s="161"/>
      <c r="E71" s="162" t="s">
        <v>7</v>
      </c>
      <c r="F71" s="163">
        <v>58</v>
      </c>
      <c r="G71" s="164"/>
      <c r="H71" s="165">
        <v>4</v>
      </c>
      <c r="I71" s="166"/>
      <c r="J71" s="165">
        <v>6</v>
      </c>
      <c r="K71" s="164"/>
      <c r="L71" s="164"/>
      <c r="M71" s="166"/>
      <c r="N71" s="164"/>
      <c r="O71" s="164" t="s">
        <v>14</v>
      </c>
      <c r="P71" s="164"/>
      <c r="Q71" s="164"/>
      <c r="R71" s="167"/>
      <c r="S71" s="164"/>
      <c r="T71" s="167"/>
    </row>
    <row r="72" spans="2:21" ht="12.75">
      <c r="B72" s="168"/>
      <c r="C72" s="131"/>
      <c r="D72" s="169"/>
      <c r="E72" s="170" t="s">
        <v>7</v>
      </c>
      <c r="F72" s="171">
        <v>59</v>
      </c>
      <c r="G72" s="172"/>
      <c r="H72" s="173">
        <v>3</v>
      </c>
      <c r="I72" s="174"/>
      <c r="J72" s="173">
        <v>2</v>
      </c>
      <c r="K72" s="172"/>
      <c r="L72" s="172"/>
      <c r="M72" s="174"/>
      <c r="N72" s="172"/>
      <c r="O72" s="172" t="s">
        <v>14</v>
      </c>
      <c r="P72" s="172"/>
      <c r="Q72" s="172"/>
      <c r="R72" s="175"/>
      <c r="S72" s="172"/>
      <c r="T72" s="175"/>
      <c r="U72" s="21" t="s">
        <v>36</v>
      </c>
    </row>
    <row r="73" spans="2:20" ht="12.75">
      <c r="B73" s="168"/>
      <c r="C73" s="131"/>
      <c r="D73" s="169"/>
      <c r="E73" s="170" t="s">
        <v>7</v>
      </c>
      <c r="F73" s="171">
        <v>60</v>
      </c>
      <c r="G73" s="172"/>
      <c r="H73" s="173">
        <v>6</v>
      </c>
      <c r="I73" s="174"/>
      <c r="J73" s="173">
        <v>5</v>
      </c>
      <c r="K73" s="172"/>
      <c r="L73" s="172"/>
      <c r="M73" s="174"/>
      <c r="N73" s="172"/>
      <c r="O73" s="172" t="s">
        <v>14</v>
      </c>
      <c r="P73" s="172"/>
      <c r="Q73" s="172"/>
      <c r="R73" s="175"/>
      <c r="S73" s="172"/>
      <c r="T73" s="175"/>
    </row>
    <row r="74" spans="2:21" ht="12.75">
      <c r="B74" s="160"/>
      <c r="C74" s="44"/>
      <c r="D74" s="161"/>
      <c r="E74" s="162" t="s">
        <v>7</v>
      </c>
      <c r="F74" s="163">
        <v>61</v>
      </c>
      <c r="G74" s="164"/>
      <c r="H74" s="165">
        <v>2</v>
      </c>
      <c r="I74" s="166"/>
      <c r="J74" s="165">
        <v>1</v>
      </c>
      <c r="K74" s="164"/>
      <c r="L74" s="164"/>
      <c r="M74" s="166"/>
      <c r="N74" s="164"/>
      <c r="O74" s="164" t="s">
        <v>14</v>
      </c>
      <c r="P74" s="164"/>
      <c r="Q74" s="164"/>
      <c r="R74" s="167"/>
      <c r="S74" s="164"/>
      <c r="T74" s="167"/>
      <c r="U74" s="21" t="s">
        <v>23</v>
      </c>
    </row>
    <row r="75" spans="2:20" ht="12.75">
      <c r="B75" s="160"/>
      <c r="C75" s="44"/>
      <c r="D75" s="161"/>
      <c r="E75" s="162" t="s">
        <v>7</v>
      </c>
      <c r="F75" s="163">
        <v>62</v>
      </c>
      <c r="G75" s="164"/>
      <c r="H75" s="165">
        <v>5</v>
      </c>
      <c r="I75" s="166"/>
      <c r="J75" s="165">
        <v>4</v>
      </c>
      <c r="K75" s="164"/>
      <c r="L75" s="164"/>
      <c r="M75" s="166"/>
      <c r="N75" s="164"/>
      <c r="O75" s="164" t="s">
        <v>14</v>
      </c>
      <c r="P75" s="164"/>
      <c r="Q75" s="164"/>
      <c r="R75" s="167"/>
      <c r="S75" s="164"/>
      <c r="T75" s="167"/>
    </row>
    <row r="76" spans="2:21" ht="12.75">
      <c r="B76" s="168"/>
      <c r="C76" s="131"/>
      <c r="D76" s="169"/>
      <c r="E76" s="170" t="s">
        <v>7</v>
      </c>
      <c r="F76" s="171">
        <v>61</v>
      </c>
      <c r="G76" s="172"/>
      <c r="H76" s="173">
        <v>1</v>
      </c>
      <c r="I76" s="174"/>
      <c r="J76" s="173">
        <v>2</v>
      </c>
      <c r="K76" s="172"/>
      <c r="L76" s="172"/>
      <c r="M76" s="174"/>
      <c r="N76" s="172"/>
      <c r="O76" s="172" t="s">
        <v>14</v>
      </c>
      <c r="P76" s="172"/>
      <c r="Q76" s="172"/>
      <c r="R76" s="175"/>
      <c r="S76" s="172"/>
      <c r="T76" s="175"/>
      <c r="U76" s="21" t="s">
        <v>24</v>
      </c>
    </row>
    <row r="77" spans="2:20" ht="12.75">
      <c r="B77" s="168"/>
      <c r="C77" s="131"/>
      <c r="D77" s="169"/>
      <c r="E77" s="170" t="s">
        <v>7</v>
      </c>
      <c r="F77" s="171">
        <v>62</v>
      </c>
      <c r="G77" s="172"/>
      <c r="H77" s="173">
        <v>4</v>
      </c>
      <c r="I77" s="174"/>
      <c r="J77" s="173">
        <v>5</v>
      </c>
      <c r="K77" s="172"/>
      <c r="L77" s="172"/>
      <c r="M77" s="174"/>
      <c r="N77" s="172"/>
      <c r="O77" s="172" t="s">
        <v>14</v>
      </c>
      <c r="P77" s="172"/>
      <c r="Q77" s="172"/>
      <c r="R77" s="175"/>
      <c r="S77" s="172"/>
      <c r="T77" s="175"/>
    </row>
    <row r="78" spans="2:21" ht="12.75">
      <c r="B78" s="160"/>
      <c r="C78" s="44"/>
      <c r="D78" s="161"/>
      <c r="E78" s="162" t="s">
        <v>7</v>
      </c>
      <c r="F78" s="163">
        <v>61</v>
      </c>
      <c r="G78" s="164"/>
      <c r="H78" s="165">
        <v>2</v>
      </c>
      <c r="I78" s="166"/>
      <c r="J78" s="165">
        <v>3</v>
      </c>
      <c r="K78" s="164"/>
      <c r="L78" s="164"/>
      <c r="M78" s="166"/>
      <c r="N78" s="164"/>
      <c r="O78" s="164" t="s">
        <v>14</v>
      </c>
      <c r="P78" s="164"/>
      <c r="Q78" s="164"/>
      <c r="R78" s="167"/>
      <c r="S78" s="164"/>
      <c r="T78" s="167"/>
      <c r="U78" s="21" t="s">
        <v>37</v>
      </c>
    </row>
    <row r="79" spans="2:20" ht="12.75">
      <c r="B79" s="160"/>
      <c r="C79" s="44"/>
      <c r="D79" s="161"/>
      <c r="E79" s="162" t="s">
        <v>7</v>
      </c>
      <c r="F79" s="163">
        <v>62</v>
      </c>
      <c r="G79" s="164"/>
      <c r="H79" s="165">
        <v>5</v>
      </c>
      <c r="I79" s="166"/>
      <c r="J79" s="165">
        <v>6</v>
      </c>
      <c r="K79" s="164"/>
      <c r="L79" s="164"/>
      <c r="M79" s="166"/>
      <c r="N79" s="164"/>
      <c r="O79" s="164" t="s">
        <v>14</v>
      </c>
      <c r="P79" s="164"/>
      <c r="Q79" s="164"/>
      <c r="R79" s="167"/>
      <c r="S79" s="164"/>
      <c r="T79" s="167"/>
    </row>
    <row r="80" spans="2:21" ht="12.75">
      <c r="B80" s="168"/>
      <c r="C80" s="131"/>
      <c r="D80" s="169"/>
      <c r="E80" s="170" t="s">
        <v>7</v>
      </c>
      <c r="F80" s="171">
        <v>61</v>
      </c>
      <c r="G80" s="172"/>
      <c r="H80" s="173">
        <v>3</v>
      </c>
      <c r="I80" s="174"/>
      <c r="J80" s="173">
        <v>1</v>
      </c>
      <c r="K80" s="172"/>
      <c r="L80" s="172"/>
      <c r="M80" s="174"/>
      <c r="N80" s="172"/>
      <c r="O80" s="172" t="s">
        <v>14</v>
      </c>
      <c r="P80" s="172"/>
      <c r="Q80" s="172"/>
      <c r="R80" s="175"/>
      <c r="S80" s="172"/>
      <c r="T80" s="175"/>
      <c r="U80" s="21" t="s">
        <v>25</v>
      </c>
    </row>
    <row r="81" spans="2:20" ht="12.75">
      <c r="B81" s="168" t="s">
        <v>10</v>
      </c>
      <c r="C81" s="131" t="s">
        <v>10</v>
      </c>
      <c r="D81" s="169" t="s">
        <v>10</v>
      </c>
      <c r="E81" s="170" t="s">
        <v>7</v>
      </c>
      <c r="F81" s="171">
        <v>62</v>
      </c>
      <c r="G81" s="172"/>
      <c r="H81" s="173">
        <v>6</v>
      </c>
      <c r="I81" s="174"/>
      <c r="J81" s="173">
        <v>4</v>
      </c>
      <c r="K81" s="172"/>
      <c r="L81" s="172"/>
      <c r="M81" s="174"/>
      <c r="N81" s="172"/>
      <c r="O81" s="172" t="s">
        <v>14</v>
      </c>
      <c r="P81" s="172"/>
      <c r="Q81" s="172"/>
      <c r="R81" s="175"/>
      <c r="S81" s="172"/>
      <c r="T81" s="175"/>
    </row>
    <row r="89" ht="12.75">
      <c r="R89" s="24" t="s">
        <v>10</v>
      </c>
    </row>
  </sheetData>
  <sheetProtection/>
  <mergeCells count="1">
    <mergeCell ref="B1:T1"/>
  </mergeCells>
  <printOptions horizontalCentered="1"/>
  <pageMargins left="0.3937007874015748" right="0" top="0.5905511811023623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"/>
  <sheetViews>
    <sheetView showGridLines="0" showRowColHeaders="0" zoomScalePageLayoutView="0" workbookViewId="0" topLeftCell="A1">
      <selection activeCell="Q15" sqref="Q15"/>
    </sheetView>
  </sheetViews>
  <sheetFormatPr defaultColWidth="9.00390625" defaultRowHeight="12.75"/>
  <cols>
    <col min="1" max="1" width="1.75390625" style="2" customWidth="1"/>
    <col min="2" max="2" width="2.75390625" style="2" customWidth="1"/>
    <col min="3" max="3" width="1.75390625" style="2" customWidth="1"/>
    <col min="4" max="4" width="8.75390625" style="2" customWidth="1"/>
    <col min="5" max="5" width="2.75390625" style="2" customWidth="1"/>
    <col min="6" max="6" width="17.625" style="2" customWidth="1"/>
    <col min="7" max="9" width="5.75390625" style="2" customWidth="1"/>
    <col min="10" max="10" width="12.75390625" style="2" customWidth="1"/>
    <col min="11" max="11" width="1.75390625" style="4" customWidth="1"/>
    <col min="12" max="12" width="4.75390625" style="1" customWidth="1"/>
    <col min="13" max="13" width="4.75390625" style="2" hidden="1" customWidth="1"/>
    <col min="14" max="14" width="10.75390625" style="2" customWidth="1"/>
    <col min="15" max="15" width="3.75390625" style="2" customWidth="1"/>
    <col min="16" max="16384" width="9.125" style="2" customWidth="1"/>
  </cols>
  <sheetData>
    <row r="1" ht="15">
      <c r="D1" s="3" t="str">
        <f>Muži_HK!$B$1</f>
        <v>Okres Hradec Králové 2020 - 2021</v>
      </c>
    </row>
    <row r="3" spans="4:7" ht="12.75">
      <c r="D3" s="2" t="s">
        <v>11</v>
      </c>
      <c r="E3" s="1">
        <f>MAX(G5:G10)</f>
        <v>0</v>
      </c>
      <c r="F3" s="2" t="s">
        <v>12</v>
      </c>
      <c r="G3" s="21" t="s">
        <v>33</v>
      </c>
    </row>
    <row r="5" spans="2:15" ht="12.75">
      <c r="B5" s="96">
        <v>1</v>
      </c>
      <c r="C5" s="96" t="s">
        <v>13</v>
      </c>
      <c r="D5" s="96" t="str">
        <f>Muži_HK!$H$4</f>
        <v>ALKON interier</v>
      </c>
      <c r="E5" s="96"/>
      <c r="F5" s="96"/>
      <c r="G5" s="96"/>
      <c r="H5" s="96"/>
      <c r="I5" s="96"/>
      <c r="J5" s="96"/>
      <c r="K5" s="97"/>
      <c r="L5" s="96"/>
      <c r="M5" s="96"/>
      <c r="N5" s="96"/>
      <c r="O5" s="96"/>
    </row>
    <row r="6" spans="2:15" ht="12.75">
      <c r="B6" s="96">
        <v>2</v>
      </c>
      <c r="C6" s="96" t="s">
        <v>13</v>
      </c>
      <c r="D6" s="96" t="str">
        <f>Muži_HK!$H$9</f>
        <v>Sokol Slezské Předměstí</v>
      </c>
      <c r="E6" s="96"/>
      <c r="F6" s="96"/>
      <c r="G6" s="96"/>
      <c r="H6" s="96"/>
      <c r="I6" s="96"/>
      <c r="J6" s="96"/>
      <c r="K6" s="97"/>
      <c r="L6" s="96"/>
      <c r="M6" s="96"/>
      <c r="N6" s="96"/>
      <c r="O6" s="96"/>
    </row>
    <row r="7" spans="2:15" ht="12.75">
      <c r="B7" s="96">
        <v>3</v>
      </c>
      <c r="C7" s="96" t="s">
        <v>13</v>
      </c>
      <c r="D7" s="96" t="str">
        <f>Muži_HK!H10</f>
        <v>BK REBELS Hradec Králové</v>
      </c>
      <c r="E7" s="96"/>
      <c r="F7" s="96"/>
      <c r="G7" s="96"/>
      <c r="H7" s="96"/>
      <c r="I7" s="96"/>
      <c r="J7" s="96"/>
      <c r="K7" s="97"/>
      <c r="L7" s="96"/>
      <c r="M7" s="96"/>
      <c r="N7" s="96"/>
      <c r="O7" s="96"/>
    </row>
    <row r="8" spans="2:15" ht="12.75">
      <c r="B8" s="96">
        <v>4</v>
      </c>
      <c r="C8" s="96" t="s">
        <v>13</v>
      </c>
      <c r="D8" s="96" t="str">
        <f>Muži_HK!$H$7</f>
        <v>BK NAPOS Vysoká n.l.</v>
      </c>
      <c r="E8" s="96"/>
      <c r="F8" s="96"/>
      <c r="G8" s="96"/>
      <c r="H8" s="96"/>
      <c r="I8" s="96"/>
      <c r="J8" s="96"/>
      <c r="K8" s="97"/>
      <c r="L8" s="96"/>
      <c r="M8" s="96"/>
      <c r="N8" s="96"/>
      <c r="O8" s="96"/>
    </row>
    <row r="9" spans="2:15" ht="12.75">
      <c r="B9" s="96">
        <v>5</v>
      </c>
      <c r="C9" s="96" t="s">
        <v>13</v>
      </c>
      <c r="D9" s="96" t="str">
        <f>Muži_HK!H3</f>
        <v>BK 92</v>
      </c>
      <c r="E9" s="96"/>
      <c r="F9" s="96"/>
      <c r="G9" s="96"/>
      <c r="H9" s="96"/>
      <c r="I9" s="96"/>
      <c r="J9" s="96"/>
      <c r="K9" s="97"/>
      <c r="L9" s="96"/>
      <c r="M9" s="96"/>
      <c r="N9" s="96"/>
      <c r="O9" s="96"/>
    </row>
    <row r="10" spans="2:15" ht="12.75">
      <c r="B10" s="96">
        <v>6</v>
      </c>
      <c r="C10" s="96" t="s">
        <v>13</v>
      </c>
      <c r="D10" s="96" t="str">
        <f>Muži_HK!$H$6</f>
        <v>Toros Pardubice</v>
      </c>
      <c r="E10" s="96"/>
      <c r="F10" s="96"/>
      <c r="G10" s="96"/>
      <c r="H10" s="96"/>
      <c r="I10" s="96"/>
      <c r="J10" s="96"/>
      <c r="K10" s="97"/>
      <c r="L10" s="96"/>
      <c r="M10" s="96"/>
      <c r="N10" s="96"/>
      <c r="O10" s="96"/>
    </row>
    <row r="13" ht="12.75">
      <c r="D13" s="21" t="s">
        <v>31</v>
      </c>
    </row>
    <row r="14" spans="11:12" ht="12.75">
      <c r="K14" s="2"/>
      <c r="L14" s="2"/>
    </row>
    <row r="15" spans="2:15" ht="12.75">
      <c r="B15" s="96">
        <v>1</v>
      </c>
      <c r="C15" s="96" t="s">
        <v>13</v>
      </c>
      <c r="D15" s="177"/>
      <c r="E15" s="178"/>
      <c r="F15" s="179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12.75">
      <c r="B16" s="96">
        <v>2</v>
      </c>
      <c r="C16" s="96" t="s">
        <v>13</v>
      </c>
      <c r="D16" s="177"/>
      <c r="E16" s="178"/>
      <c r="F16" s="179"/>
      <c r="G16" s="96"/>
      <c r="H16" s="96"/>
      <c r="I16" s="96"/>
      <c r="J16" s="96"/>
      <c r="K16" s="96"/>
      <c r="L16" s="96"/>
      <c r="M16" s="96"/>
      <c r="N16" s="96"/>
      <c r="O16" s="96"/>
    </row>
    <row r="17" spans="2:15" ht="12.75">
      <c r="B17" s="96">
        <v>3</v>
      </c>
      <c r="C17" s="96" t="s">
        <v>13</v>
      </c>
      <c r="D17" s="177"/>
      <c r="E17" s="178"/>
      <c r="F17" s="179"/>
      <c r="G17" s="96"/>
      <c r="H17" s="96"/>
      <c r="I17" s="96"/>
      <c r="J17" s="96"/>
      <c r="K17" s="97"/>
      <c r="L17" s="98"/>
      <c r="M17" s="96"/>
      <c r="N17" s="96"/>
      <c r="O17" s="96"/>
    </row>
    <row r="20" ht="12.75">
      <c r="D20" s="95" t="s">
        <v>32</v>
      </c>
    </row>
    <row r="22" spans="2:15" ht="12.75">
      <c r="B22" s="96">
        <v>4</v>
      </c>
      <c r="C22" s="96" t="s">
        <v>13</v>
      </c>
      <c r="D22" s="180"/>
      <c r="E22" s="181"/>
      <c r="F22" s="182"/>
      <c r="G22" s="96"/>
      <c r="H22" s="96"/>
      <c r="I22" s="96"/>
      <c r="J22" s="96"/>
      <c r="K22" s="97"/>
      <c r="L22" s="98"/>
      <c r="M22" s="96"/>
      <c r="N22" s="96"/>
      <c r="O22" s="96"/>
    </row>
    <row r="23" spans="2:15" ht="12.75">
      <c r="B23" s="96">
        <v>5</v>
      </c>
      <c r="C23" s="96" t="s">
        <v>13</v>
      </c>
      <c r="D23" s="177"/>
      <c r="E23" s="178"/>
      <c r="F23" s="179"/>
      <c r="G23" s="96"/>
      <c r="H23" s="96"/>
      <c r="I23" s="96"/>
      <c r="J23" s="96"/>
      <c r="K23" s="97"/>
      <c r="L23" s="98"/>
      <c r="M23" s="96"/>
      <c r="N23" s="96"/>
      <c r="O23" s="96"/>
    </row>
    <row r="24" spans="2:15" ht="12.75">
      <c r="B24" s="96">
        <v>6</v>
      </c>
      <c r="C24" s="96" t="s">
        <v>13</v>
      </c>
      <c r="D24" s="177"/>
      <c r="E24" s="178"/>
      <c r="F24" s="179"/>
      <c r="G24" s="96"/>
      <c r="H24" s="96"/>
      <c r="I24" s="96"/>
      <c r="J24" s="96"/>
      <c r="K24" s="97"/>
      <c r="L24" s="98"/>
      <c r="M24" s="96"/>
      <c r="N24" s="96"/>
      <c r="O24" s="96"/>
    </row>
  </sheetData>
  <sheetProtection/>
  <mergeCells count="6">
    <mergeCell ref="D23:F23"/>
    <mergeCell ref="D15:F15"/>
    <mergeCell ref="D16:F16"/>
    <mergeCell ref="D17:F17"/>
    <mergeCell ref="D24:F24"/>
    <mergeCell ref="D22:F22"/>
  </mergeCells>
  <printOptions horizontalCentered="1"/>
  <pageMargins left="0.5905511811023623" right="1.1811023622047245" top="1.1811023622047245" bottom="0.7874015748031497" header="0.5118110236220472" footer="0.5118110236220472"/>
  <pageSetup horizontalDpi="600" verticalDpi="600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A16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0.875" style="2" customWidth="1"/>
    <col min="3" max="3" width="18.75390625" style="2" customWidth="1"/>
    <col min="4" max="4" width="5.75390625" style="4" customWidth="1"/>
    <col min="5" max="5" width="0.875" style="4" customWidth="1"/>
    <col min="6" max="6" width="5.375" style="4" customWidth="1"/>
    <col min="7" max="8" width="5.75390625" style="4" hidden="1" customWidth="1"/>
    <col min="9" max="9" width="5.75390625" style="4" customWidth="1"/>
    <col min="10" max="10" width="0.875" style="4" customWidth="1"/>
    <col min="11" max="11" width="5.75390625" style="4" customWidth="1"/>
    <col min="12" max="15" width="5.75390625" style="4" hidden="1" customWidth="1"/>
    <col min="16" max="16" width="5.75390625" style="4" customWidth="1"/>
    <col min="17" max="17" width="0.875" style="4" customWidth="1"/>
    <col min="18" max="18" width="5.75390625" style="4" customWidth="1"/>
    <col min="19" max="20" width="5.75390625" style="4" hidden="1" customWidth="1"/>
    <col min="21" max="21" width="5.75390625" style="4" customWidth="1"/>
    <col min="22" max="22" width="0.875" style="4" customWidth="1"/>
    <col min="23" max="23" width="5.75390625" style="4" customWidth="1"/>
    <col min="24" max="27" width="5.75390625" style="4" hidden="1" customWidth="1"/>
    <col min="28" max="28" width="5.75390625" style="4" customWidth="1"/>
    <col min="29" max="29" width="0.875" style="4" customWidth="1"/>
    <col min="30" max="30" width="5.75390625" style="4" customWidth="1"/>
    <col min="31" max="32" width="5.75390625" style="4" hidden="1" customWidth="1"/>
    <col min="33" max="33" width="5.75390625" style="4" customWidth="1"/>
    <col min="34" max="34" width="0.875" style="4" customWidth="1"/>
    <col min="35" max="35" width="5.75390625" style="4" customWidth="1"/>
    <col min="36" max="42" width="5.75390625" style="4" hidden="1" customWidth="1"/>
    <col min="43" max="43" width="0.875" style="4" hidden="1" customWidth="1"/>
    <col min="44" max="46" width="5.75390625" style="4" hidden="1" customWidth="1"/>
    <col min="47" max="50" width="4.00390625" style="2" hidden="1" customWidth="1"/>
    <col min="51" max="52" width="5.75390625" style="2" hidden="1" customWidth="1"/>
    <col min="53" max="16384" width="9.125" style="2" customWidth="1"/>
  </cols>
  <sheetData>
    <row r="1" ht="13.5" thickBot="1"/>
    <row r="2" spans="2:53" ht="18" customHeight="1">
      <c r="B2" s="197" t="str">
        <f>'[1]Muži_HK'!G1</f>
        <v>Okres Hradec Králové</v>
      </c>
      <c r="C2" s="198"/>
      <c r="D2" s="189" t="str">
        <f>C4</f>
        <v>BK 92</v>
      </c>
      <c r="E2" s="190"/>
      <c r="F2" s="195"/>
      <c r="G2" s="30"/>
      <c r="H2" s="30"/>
      <c r="I2" s="190" t="str">
        <f>C6</f>
        <v>ALKON interier</v>
      </c>
      <c r="J2" s="190"/>
      <c r="K2" s="190"/>
      <c r="L2" s="30"/>
      <c r="M2" s="30"/>
      <c r="N2" s="30"/>
      <c r="O2" s="30"/>
      <c r="P2" s="189" t="str">
        <f>C8</f>
        <v>Toros Pardubice</v>
      </c>
      <c r="Q2" s="190"/>
      <c r="R2" s="195"/>
      <c r="S2" s="30"/>
      <c r="T2" s="30"/>
      <c r="U2" s="189" t="str">
        <f>C10</f>
        <v>BK NAPOS Vysoká n.l.</v>
      </c>
      <c r="V2" s="190"/>
      <c r="W2" s="195"/>
      <c r="X2" s="30"/>
      <c r="Y2" s="30"/>
      <c r="Z2" s="30"/>
      <c r="AA2" s="30"/>
      <c r="AB2" s="189" t="str">
        <f>C12</f>
        <v>Sokol Slezské Předměstí</v>
      </c>
      <c r="AC2" s="190"/>
      <c r="AD2" s="195"/>
      <c r="AE2" s="30"/>
      <c r="AF2" s="30"/>
      <c r="AG2" s="189" t="str">
        <f>C14</f>
        <v>BK REBELS Hradec Králové</v>
      </c>
      <c r="AH2" s="190"/>
      <c r="AI2" s="195"/>
      <c r="AJ2" s="30"/>
      <c r="AK2" s="30"/>
      <c r="AL2" s="30"/>
      <c r="AM2" s="30"/>
      <c r="AN2" s="30"/>
      <c r="AO2" s="30"/>
      <c r="AP2" s="189" t="e">
        <f>#REF!</f>
        <v>#REF!</v>
      </c>
      <c r="AQ2" s="190"/>
      <c r="AR2" s="191"/>
      <c r="AS2" s="30"/>
      <c r="AT2" s="30"/>
      <c r="BA2" s="15"/>
    </row>
    <row r="3" spans="2:53" ht="18" customHeight="1">
      <c r="B3" s="199" t="s">
        <v>30</v>
      </c>
      <c r="C3" s="200"/>
      <c r="D3" s="192"/>
      <c r="E3" s="193"/>
      <c r="F3" s="196"/>
      <c r="G3" s="31"/>
      <c r="H3" s="31"/>
      <c r="I3" s="193"/>
      <c r="J3" s="193"/>
      <c r="K3" s="193"/>
      <c r="L3" s="31"/>
      <c r="M3" s="31"/>
      <c r="N3" s="31"/>
      <c r="O3" s="31"/>
      <c r="P3" s="192"/>
      <c r="Q3" s="193"/>
      <c r="R3" s="196"/>
      <c r="S3" s="31"/>
      <c r="T3" s="31"/>
      <c r="U3" s="192"/>
      <c r="V3" s="193"/>
      <c r="W3" s="196"/>
      <c r="X3" s="31"/>
      <c r="Y3" s="31"/>
      <c r="Z3" s="31"/>
      <c r="AA3" s="31"/>
      <c r="AB3" s="192"/>
      <c r="AC3" s="193"/>
      <c r="AD3" s="196"/>
      <c r="AE3" s="31"/>
      <c r="AF3" s="31"/>
      <c r="AG3" s="192"/>
      <c r="AH3" s="193"/>
      <c r="AI3" s="196"/>
      <c r="AJ3" s="31"/>
      <c r="AK3" s="31"/>
      <c r="AL3" s="31"/>
      <c r="AM3" s="31"/>
      <c r="AN3" s="31"/>
      <c r="AO3" s="31"/>
      <c r="AP3" s="192"/>
      <c r="AQ3" s="193"/>
      <c r="AR3" s="194"/>
      <c r="AS3" s="31"/>
      <c r="AT3" s="31"/>
      <c r="AW3" s="1" t="s">
        <v>15</v>
      </c>
      <c r="AX3" s="1" t="s">
        <v>16</v>
      </c>
      <c r="AY3" s="2" t="s">
        <v>17</v>
      </c>
      <c r="AZ3" s="2" t="s">
        <v>18</v>
      </c>
      <c r="BA3" s="15"/>
    </row>
    <row r="4" spans="2:53" ht="12.75">
      <c r="B4" s="5"/>
      <c r="C4" s="206" t="str">
        <f>Muži_HK!H3</f>
        <v>BK 92</v>
      </c>
      <c r="D4" s="183"/>
      <c r="E4" s="201"/>
      <c r="F4" s="202"/>
      <c r="G4" s="6">
        <f aca="true" t="shared" si="0" ref="G4:G15">IF(D4&gt;F4,2,0)</f>
        <v>0</v>
      </c>
      <c r="H4" s="6">
        <f aca="true" t="shared" si="1" ref="H4:H15">IF(D4&lt;F4,1,0)</f>
        <v>0</v>
      </c>
      <c r="I4" s="7" t="str">
        <f>F6</f>
        <v> </v>
      </c>
      <c r="J4" s="6" t="s">
        <v>14</v>
      </c>
      <c r="K4" s="6" t="str">
        <f>D6</f>
        <v> </v>
      </c>
      <c r="L4" s="6">
        <f aca="true" t="shared" si="2" ref="L4:L15">IF(I4&gt;K4,2,0)</f>
        <v>0</v>
      </c>
      <c r="M4" s="6">
        <f aca="true" t="shared" si="3" ref="M4:M15">IF(I4&lt;K4,1,0)</f>
        <v>0</v>
      </c>
      <c r="N4" s="6" t="e">
        <f>IF(#REF!&gt;#REF!,2,0)</f>
        <v>#REF!</v>
      </c>
      <c r="O4" s="6" t="e">
        <f>IF(#REF!&lt;#REF!,1,0)</f>
        <v>#REF!</v>
      </c>
      <c r="P4" s="7" t="str">
        <f>F8</f>
        <v> </v>
      </c>
      <c r="Q4" s="6" t="s">
        <v>14</v>
      </c>
      <c r="R4" s="8" t="str">
        <f>D8</f>
        <v> </v>
      </c>
      <c r="S4" s="6">
        <f aca="true" t="shared" si="4" ref="S4:S15">IF(P4&gt;R4,2,0)</f>
        <v>0</v>
      </c>
      <c r="T4" s="6">
        <f aca="true" t="shared" si="5" ref="T4:T15">IF(P4&lt;R4,1,0)</f>
        <v>0</v>
      </c>
      <c r="U4" s="7" t="str">
        <f>F10</f>
        <v> </v>
      </c>
      <c r="V4" s="6" t="s">
        <v>14</v>
      </c>
      <c r="W4" s="8" t="str">
        <f>D10</f>
        <v> </v>
      </c>
      <c r="X4" s="6">
        <f aca="true" t="shared" si="6" ref="X4:X15">IF(U4&gt;W4,2,0)</f>
        <v>0</v>
      </c>
      <c r="Y4" s="6">
        <f aca="true" t="shared" si="7" ref="Y4:Y15">IF(U4&lt;W4,1,0)</f>
        <v>0</v>
      </c>
      <c r="Z4" s="6" t="e">
        <f>IF(#REF!&gt;#REF!,2,0)</f>
        <v>#REF!</v>
      </c>
      <c r="AA4" s="6" t="e">
        <f>IF(#REF!&lt;#REF!,1,0)</f>
        <v>#REF!</v>
      </c>
      <c r="AB4" s="7" t="str">
        <f>F12</f>
        <v> </v>
      </c>
      <c r="AC4" s="6" t="s">
        <v>14</v>
      </c>
      <c r="AD4" s="8" t="str">
        <f>D12</f>
        <v> </v>
      </c>
      <c r="AE4" s="6">
        <f aca="true" t="shared" si="8" ref="AE4:AE15">IF(AB4&gt;AD4,2,0)</f>
        <v>0</v>
      </c>
      <c r="AF4" s="6">
        <f aca="true" t="shared" si="9" ref="AF4:AF15">IF(AB4&lt;AD4,1,0)</f>
        <v>0</v>
      </c>
      <c r="AG4" s="7" t="str">
        <f>F14</f>
        <v> </v>
      </c>
      <c r="AH4" s="6" t="s">
        <v>14</v>
      </c>
      <c r="AI4" s="8" t="str">
        <f>D14</f>
        <v> </v>
      </c>
      <c r="AJ4" s="6">
        <f aca="true" t="shared" si="10" ref="AJ4:AJ15">IF(AG4&gt;AI4,2,0)</f>
        <v>0</v>
      </c>
      <c r="AK4" s="6">
        <f aca="true" t="shared" si="11" ref="AK4:AK15">IF(AG4&lt;AI4,1,0)</f>
        <v>0</v>
      </c>
      <c r="AL4" s="6" t="e">
        <f>IF(#REF!&gt;#REF!,2,0)</f>
        <v>#REF!</v>
      </c>
      <c r="AM4" s="6" t="e">
        <f>IF(#REF!&lt;#REF!,1,0)</f>
        <v>#REF!</v>
      </c>
      <c r="AN4" s="6" t="e">
        <f>IF(#REF!&gt;#REF!,2,0)</f>
        <v>#REF!</v>
      </c>
      <c r="AO4" s="6" t="e">
        <f>IF(#REF!&lt;#REF!,1,0)</f>
        <v>#REF!</v>
      </c>
      <c r="AP4" s="7" t="e">
        <f>#REF!</f>
        <v>#REF!</v>
      </c>
      <c r="AQ4" s="6" t="s">
        <v>14</v>
      </c>
      <c r="AR4" s="9" t="e">
        <f>#REF!</f>
        <v>#REF!</v>
      </c>
      <c r="AS4" s="6" t="e">
        <f aca="true" t="shared" si="12" ref="AS4:AS15">IF(AP4&gt;AR4,2,0)</f>
        <v>#REF!</v>
      </c>
      <c r="AT4" s="6" t="e">
        <f aca="true" t="shared" si="13" ref="AT4:AT15">IF(AP4&lt;AR4,1,0)</f>
        <v>#REF!</v>
      </c>
      <c r="AU4" s="6" t="e">
        <f>IF(#REF!&gt;#REF!,2,0)</f>
        <v>#REF!</v>
      </c>
      <c r="AV4" s="6" t="e">
        <f>IF(#REF!&lt;#REF!,1,0)</f>
        <v>#REF!</v>
      </c>
      <c r="AW4" s="2" t="e">
        <f>G4+L4+N4+S4+X4+Z4+AE4+AJ4+#REF!+AL4+AN4+AS4+#REF!+AU4</f>
        <v>#REF!</v>
      </c>
      <c r="AX4" s="2" t="e">
        <f>H4+M4+O4+T4+Y4+AA4+AF4+AK4+#REF!+AM4+AO4+AT4+#REF!+AV4</f>
        <v>#REF!</v>
      </c>
      <c r="AY4" s="2" t="e">
        <f>D4+I4+#REF!+P4+U4+#REF!+AB4+AG4+#REF!+#REF!+#REF!+AP4+#REF!+#REF!</f>
        <v>#VALUE!</v>
      </c>
      <c r="AZ4" s="2" t="e">
        <f>F4+K4+#REF!+R4+W4+#REF!+AD4+AI4+#REF!+#REF!+#REF!+AR4+#REF!+#REF!</f>
        <v>#VALUE!</v>
      </c>
      <c r="BA4" s="15"/>
    </row>
    <row r="5" spans="2:53" ht="12.75">
      <c r="B5" s="10"/>
      <c r="C5" s="207"/>
      <c r="D5" s="203"/>
      <c r="E5" s="204"/>
      <c r="F5" s="205"/>
      <c r="G5" s="11">
        <f t="shared" si="0"/>
        <v>0</v>
      </c>
      <c r="H5" s="11">
        <f t="shared" si="1"/>
        <v>0</v>
      </c>
      <c r="I5" s="12">
        <f>F7</f>
        <v>0</v>
      </c>
      <c r="J5" s="11" t="s">
        <v>14</v>
      </c>
      <c r="K5" s="11">
        <f>D7</f>
        <v>0</v>
      </c>
      <c r="L5" s="11">
        <f t="shared" si="2"/>
        <v>0</v>
      </c>
      <c r="M5" s="11">
        <f t="shared" si="3"/>
        <v>0</v>
      </c>
      <c r="N5" s="11" t="e">
        <f>IF(#REF!&gt;#REF!,2,0)</f>
        <v>#REF!</v>
      </c>
      <c r="O5" s="11" t="e">
        <f>IF(#REF!&lt;#REF!,1,0)</f>
        <v>#REF!</v>
      </c>
      <c r="P5" s="12">
        <f>F9</f>
        <v>0</v>
      </c>
      <c r="Q5" s="11" t="s">
        <v>14</v>
      </c>
      <c r="R5" s="13">
        <f>D9</f>
        <v>0</v>
      </c>
      <c r="S5" s="11">
        <f t="shared" si="4"/>
        <v>0</v>
      </c>
      <c r="T5" s="11">
        <f t="shared" si="5"/>
        <v>0</v>
      </c>
      <c r="U5" s="12">
        <f>F11</f>
        <v>0</v>
      </c>
      <c r="V5" s="11" t="s">
        <v>14</v>
      </c>
      <c r="W5" s="13">
        <f>D11</f>
        <v>0</v>
      </c>
      <c r="X5" s="11">
        <f t="shared" si="6"/>
        <v>0</v>
      </c>
      <c r="Y5" s="11">
        <f t="shared" si="7"/>
        <v>0</v>
      </c>
      <c r="Z5" s="11" t="e">
        <f>IF(#REF!&gt;#REF!,2,0)</f>
        <v>#REF!</v>
      </c>
      <c r="AA5" s="11" t="e">
        <f>IF(#REF!&lt;#REF!,1,0)</f>
        <v>#REF!</v>
      </c>
      <c r="AB5" s="12">
        <f>F13</f>
        <v>0</v>
      </c>
      <c r="AC5" s="11" t="s">
        <v>14</v>
      </c>
      <c r="AD5" s="13">
        <f>D13</f>
        <v>0</v>
      </c>
      <c r="AE5" s="11">
        <f t="shared" si="8"/>
        <v>0</v>
      </c>
      <c r="AF5" s="11">
        <f t="shared" si="9"/>
        <v>0</v>
      </c>
      <c r="AG5" s="12">
        <f>F15</f>
        <v>0</v>
      </c>
      <c r="AH5" s="11" t="s">
        <v>14</v>
      </c>
      <c r="AI5" s="13">
        <f>D15</f>
        <v>0</v>
      </c>
      <c r="AJ5" s="11">
        <f t="shared" si="10"/>
        <v>0</v>
      </c>
      <c r="AK5" s="11">
        <f t="shared" si="11"/>
        <v>0</v>
      </c>
      <c r="AL5" s="11" t="e">
        <f>IF(#REF!&gt;#REF!,2,0)</f>
        <v>#REF!</v>
      </c>
      <c r="AM5" s="11" t="e">
        <f>IF(#REF!&lt;#REF!,1,0)</f>
        <v>#REF!</v>
      </c>
      <c r="AN5" s="11" t="e">
        <f>IF(#REF!&gt;#REF!,2,0)</f>
        <v>#REF!</v>
      </c>
      <c r="AO5" s="11" t="e">
        <f>IF(#REF!&lt;#REF!,1,0)</f>
        <v>#REF!</v>
      </c>
      <c r="AP5" s="12" t="e">
        <f>#REF!</f>
        <v>#REF!</v>
      </c>
      <c r="AQ5" s="11" t="s">
        <v>14</v>
      </c>
      <c r="AR5" s="14" t="e">
        <f>#REF!</f>
        <v>#REF!</v>
      </c>
      <c r="AS5" s="11" t="e">
        <f t="shared" si="12"/>
        <v>#REF!</v>
      </c>
      <c r="AT5" s="11" t="e">
        <f t="shared" si="13"/>
        <v>#REF!</v>
      </c>
      <c r="AU5" s="6" t="e">
        <f>IF(#REF!&gt;#REF!,2,0)</f>
        <v>#REF!</v>
      </c>
      <c r="AV5" s="6" t="e">
        <f>IF(#REF!&lt;#REF!,1,0)</f>
        <v>#REF!</v>
      </c>
      <c r="AW5" s="2" t="e">
        <f>G5+L5+N5+S5+X5+Z5+AE5+AJ5+#REF!+AL5+AN5+AS5+#REF!+AU5</f>
        <v>#REF!</v>
      </c>
      <c r="AX5" s="2" t="e">
        <f>H5+M5+O5+T5+Y5+AA5+AF5+AK5+#REF!+AM5+AO5+AT5+#REF!+AV5</f>
        <v>#REF!</v>
      </c>
      <c r="AY5" s="2" t="e">
        <f>D5+I5+#REF!+P5+U5+#REF!+AB5+AG5+#REF!+#REF!+#REF!+AP5+#REF!+#REF!</f>
        <v>#REF!</v>
      </c>
      <c r="AZ5" s="2" t="e">
        <f>F5+K5+#REF!+R5+W5+#REF!+AD5+AI5+#REF!+#REF!+#REF!+AR5+#REF!+#REF!</f>
        <v>#REF!</v>
      </c>
      <c r="BA5" s="15"/>
    </row>
    <row r="6" spans="2:53" ht="12.75">
      <c r="B6" s="5"/>
      <c r="C6" s="206" t="str">
        <f>Muži_HK!H4</f>
        <v>ALKON interier</v>
      </c>
      <c r="D6" s="7" t="str">
        <f>Muži_HK!P19</f>
        <v> </v>
      </c>
      <c r="E6" s="6" t="s">
        <v>14</v>
      </c>
      <c r="F6" s="6" t="str">
        <f>Muži_HK!N19</f>
        <v> </v>
      </c>
      <c r="G6" s="7">
        <f t="shared" si="0"/>
        <v>0</v>
      </c>
      <c r="H6" s="7">
        <f t="shared" si="1"/>
        <v>0</v>
      </c>
      <c r="I6" s="183"/>
      <c r="J6" s="184"/>
      <c r="K6" s="185"/>
      <c r="L6" s="6">
        <f t="shared" si="2"/>
        <v>0</v>
      </c>
      <c r="M6" s="6">
        <f t="shared" si="3"/>
        <v>0</v>
      </c>
      <c r="N6" s="6" t="e">
        <f>IF(#REF!&gt;#REF!,2,0)</f>
        <v>#REF!</v>
      </c>
      <c r="O6" s="6" t="e">
        <f>IF(#REF!&lt;#REF!,1,0)</f>
        <v>#REF!</v>
      </c>
      <c r="P6" s="7" t="str">
        <f>K8</f>
        <v> </v>
      </c>
      <c r="Q6" s="6" t="s">
        <v>14</v>
      </c>
      <c r="R6" s="8" t="str">
        <f>I8</f>
        <v> </v>
      </c>
      <c r="S6" s="6">
        <f t="shared" si="4"/>
        <v>0</v>
      </c>
      <c r="T6" s="6">
        <f t="shared" si="5"/>
        <v>0</v>
      </c>
      <c r="U6" s="7" t="str">
        <f>K10</f>
        <v> </v>
      </c>
      <c r="V6" s="6" t="s">
        <v>14</v>
      </c>
      <c r="W6" s="8" t="str">
        <f>I10</f>
        <v> </v>
      </c>
      <c r="X6" s="6">
        <f t="shared" si="6"/>
        <v>0</v>
      </c>
      <c r="Y6" s="6">
        <f t="shared" si="7"/>
        <v>0</v>
      </c>
      <c r="Z6" s="6" t="e">
        <f>IF(#REF!&gt;#REF!,2,0)</f>
        <v>#REF!</v>
      </c>
      <c r="AA6" s="6" t="e">
        <f>IF(#REF!&lt;#REF!,1,0)</f>
        <v>#REF!</v>
      </c>
      <c r="AB6" s="7" t="str">
        <f>K12</f>
        <v> </v>
      </c>
      <c r="AC6" s="6" t="s">
        <v>14</v>
      </c>
      <c r="AD6" s="8" t="str">
        <f>I12</f>
        <v> </v>
      </c>
      <c r="AE6" s="6">
        <f t="shared" si="8"/>
        <v>0</v>
      </c>
      <c r="AF6" s="6">
        <f t="shared" si="9"/>
        <v>0</v>
      </c>
      <c r="AG6" s="7" t="str">
        <f>K14</f>
        <v> </v>
      </c>
      <c r="AH6" s="6" t="s">
        <v>14</v>
      </c>
      <c r="AI6" s="8" t="str">
        <f>I14</f>
        <v> </v>
      </c>
      <c r="AJ6" s="6">
        <f t="shared" si="10"/>
        <v>0</v>
      </c>
      <c r="AK6" s="6">
        <f t="shared" si="11"/>
        <v>0</v>
      </c>
      <c r="AL6" s="6" t="e">
        <f>IF(#REF!&gt;#REF!,2,0)</f>
        <v>#REF!</v>
      </c>
      <c r="AM6" s="6" t="e">
        <f>IF(#REF!&lt;#REF!,1,0)</f>
        <v>#REF!</v>
      </c>
      <c r="AN6" s="6" t="e">
        <f>IF(#REF!&gt;#REF!,2,0)</f>
        <v>#REF!</v>
      </c>
      <c r="AO6" s="6" t="e">
        <f>IF(#REF!&lt;#REF!,1,0)</f>
        <v>#REF!</v>
      </c>
      <c r="AP6" s="7" t="e">
        <f>#REF!</f>
        <v>#REF!</v>
      </c>
      <c r="AQ6" s="6" t="s">
        <v>14</v>
      </c>
      <c r="AR6" s="9" t="e">
        <f>#REF!</f>
        <v>#REF!</v>
      </c>
      <c r="AS6" s="6" t="e">
        <f t="shared" si="12"/>
        <v>#REF!</v>
      </c>
      <c r="AT6" s="6" t="e">
        <f t="shared" si="13"/>
        <v>#REF!</v>
      </c>
      <c r="AU6" s="6" t="e">
        <f>IF(#REF!&gt;#REF!,2,0)</f>
        <v>#REF!</v>
      </c>
      <c r="AV6" s="6" t="e">
        <f>IF(#REF!&lt;#REF!,1,0)</f>
        <v>#REF!</v>
      </c>
      <c r="AW6" s="2" t="e">
        <f>G6+L6+N6+S6+X6+Z6+AE6+AJ6+#REF!+AL6+AN6+AS6+#REF!+AU6</f>
        <v>#REF!</v>
      </c>
      <c r="AX6" s="2" t="e">
        <f>H6+M6+O6+T6+Y6+AA6+AF6+AK6+#REF!+AM6+AO6+AT6+#REF!+AV6</f>
        <v>#REF!</v>
      </c>
      <c r="AY6" s="2" t="e">
        <f>D6+I6+#REF!+P6+U6+#REF!+AB6+AG6+#REF!+#REF!+#REF!+AP6+#REF!+#REF!</f>
        <v>#VALUE!</v>
      </c>
      <c r="AZ6" s="2" t="e">
        <f>F6+K6+#REF!+R6+W6+#REF!+AD6+AI6+#REF!+#REF!+#REF!+AR6+#REF!+#REF!</f>
        <v>#VALUE!</v>
      </c>
      <c r="BA6" s="15"/>
    </row>
    <row r="7" spans="2:53" ht="12.75">
      <c r="B7" s="10"/>
      <c r="C7" s="207"/>
      <c r="D7" s="12">
        <f>Muži_HK!N47</f>
        <v>0</v>
      </c>
      <c r="E7" s="11" t="s">
        <v>14</v>
      </c>
      <c r="F7" s="11">
        <f>Muži_HK!P47</f>
        <v>0</v>
      </c>
      <c r="G7" s="11">
        <f t="shared" si="0"/>
        <v>0</v>
      </c>
      <c r="H7" s="11">
        <f t="shared" si="1"/>
        <v>0</v>
      </c>
      <c r="I7" s="186"/>
      <c r="J7" s="187"/>
      <c r="K7" s="188"/>
      <c r="L7" s="11">
        <f t="shared" si="2"/>
        <v>0</v>
      </c>
      <c r="M7" s="11">
        <f t="shared" si="3"/>
        <v>0</v>
      </c>
      <c r="N7" s="11" t="e">
        <f>IF(#REF!&gt;#REF!,2,0)</f>
        <v>#REF!</v>
      </c>
      <c r="O7" s="11" t="e">
        <f>IF(#REF!&lt;#REF!,1,0)</f>
        <v>#REF!</v>
      </c>
      <c r="P7" s="12">
        <f>K9</f>
        <v>0</v>
      </c>
      <c r="Q7" s="11" t="s">
        <v>14</v>
      </c>
      <c r="R7" s="13">
        <f>I9</f>
        <v>0</v>
      </c>
      <c r="S7" s="11">
        <f t="shared" si="4"/>
        <v>0</v>
      </c>
      <c r="T7" s="11">
        <f t="shared" si="5"/>
        <v>0</v>
      </c>
      <c r="U7" s="12">
        <f>K11</f>
        <v>0</v>
      </c>
      <c r="V7" s="11" t="s">
        <v>14</v>
      </c>
      <c r="W7" s="13">
        <f>I11</f>
        <v>0</v>
      </c>
      <c r="X7" s="11">
        <f t="shared" si="6"/>
        <v>0</v>
      </c>
      <c r="Y7" s="11">
        <f t="shared" si="7"/>
        <v>0</v>
      </c>
      <c r="Z7" s="11" t="e">
        <f>IF(#REF!&gt;#REF!,2,0)</f>
        <v>#REF!</v>
      </c>
      <c r="AA7" s="11" t="e">
        <f>IF(#REF!&lt;#REF!,1,0)</f>
        <v>#REF!</v>
      </c>
      <c r="AB7" s="12">
        <f>K13</f>
        <v>0</v>
      </c>
      <c r="AC7" s="11" t="s">
        <v>14</v>
      </c>
      <c r="AD7" s="13">
        <f>I13</f>
        <v>0</v>
      </c>
      <c r="AE7" s="11">
        <f t="shared" si="8"/>
        <v>0</v>
      </c>
      <c r="AF7" s="11">
        <f t="shared" si="9"/>
        <v>0</v>
      </c>
      <c r="AG7" s="12">
        <f>K15</f>
        <v>0</v>
      </c>
      <c r="AH7" s="11" t="s">
        <v>14</v>
      </c>
      <c r="AI7" s="13">
        <f>I15</f>
        <v>0</v>
      </c>
      <c r="AJ7" s="11">
        <f t="shared" si="10"/>
        <v>0</v>
      </c>
      <c r="AK7" s="11">
        <f t="shared" si="11"/>
        <v>0</v>
      </c>
      <c r="AL7" s="11" t="e">
        <f>IF(#REF!&gt;#REF!,2,0)</f>
        <v>#REF!</v>
      </c>
      <c r="AM7" s="11" t="e">
        <f>IF(#REF!&lt;#REF!,1,0)</f>
        <v>#REF!</v>
      </c>
      <c r="AN7" s="11" t="e">
        <f>IF(#REF!&gt;#REF!,2,0)</f>
        <v>#REF!</v>
      </c>
      <c r="AO7" s="11" t="e">
        <f>IF(#REF!&lt;#REF!,1,0)</f>
        <v>#REF!</v>
      </c>
      <c r="AP7" s="12" t="e">
        <f>#REF!</f>
        <v>#REF!</v>
      </c>
      <c r="AQ7" s="11" t="s">
        <v>14</v>
      </c>
      <c r="AR7" s="14" t="e">
        <f>#REF!</f>
        <v>#REF!</v>
      </c>
      <c r="AS7" s="11" t="e">
        <f t="shared" si="12"/>
        <v>#REF!</v>
      </c>
      <c r="AT7" s="11" t="e">
        <f t="shared" si="13"/>
        <v>#REF!</v>
      </c>
      <c r="AU7" s="6" t="e">
        <f>IF(#REF!&gt;#REF!,2,0)</f>
        <v>#REF!</v>
      </c>
      <c r="AV7" s="6" t="e">
        <f>IF(#REF!&lt;#REF!,1,0)</f>
        <v>#REF!</v>
      </c>
      <c r="AW7" s="2" t="e">
        <f>G7+L7+N7+S7+X7+Z7+AE7+AJ7+#REF!+AL7+AN7+AS7+#REF!+AU7</f>
        <v>#REF!</v>
      </c>
      <c r="AX7" s="2" t="e">
        <f>H7+M7+O7+T7+Y7+AA7+AF7+AK7+#REF!+AM7+AO7+AT7+#REF!+AV7</f>
        <v>#REF!</v>
      </c>
      <c r="AY7" s="2" t="e">
        <f>D7+I7+#REF!+P7+U7+#REF!+AB7+AG7+#REF!+#REF!+#REF!+AP7+#REF!+#REF!</f>
        <v>#REF!</v>
      </c>
      <c r="AZ7" s="2" t="e">
        <f>F7+K7+#REF!+R7+W7+#REF!+AD7+AI7+#REF!+#REF!+#REF!+AR7+#REF!+#REF!</f>
        <v>#REF!</v>
      </c>
      <c r="BA7" s="15"/>
    </row>
    <row r="8" spans="2:53" ht="12.75">
      <c r="B8" s="5"/>
      <c r="C8" s="206" t="str">
        <f>Muži_HK!H6</f>
        <v>Toros Pardubice</v>
      </c>
      <c r="D8" s="7" t="str">
        <f>Muži_HK!P26</f>
        <v> </v>
      </c>
      <c r="E8" s="6" t="s">
        <v>14</v>
      </c>
      <c r="F8" s="6" t="str">
        <f>Muži_HK!N26</f>
        <v> </v>
      </c>
      <c r="G8" s="6">
        <f t="shared" si="0"/>
        <v>0</v>
      </c>
      <c r="H8" s="6">
        <f t="shared" si="1"/>
        <v>0</v>
      </c>
      <c r="I8" s="7" t="str">
        <f>Muži_HK!N29</f>
        <v> </v>
      </c>
      <c r="J8" s="6" t="s">
        <v>14</v>
      </c>
      <c r="K8" s="6" t="str">
        <f>Muži_HK!P29</f>
        <v> </v>
      </c>
      <c r="L8" s="6">
        <f t="shared" si="2"/>
        <v>0</v>
      </c>
      <c r="M8" s="6">
        <f t="shared" si="3"/>
        <v>0</v>
      </c>
      <c r="N8" s="6" t="e">
        <f>IF(#REF!&gt;#REF!,2,0)</f>
        <v>#REF!</v>
      </c>
      <c r="O8" s="6" t="e">
        <f>IF(#REF!&lt;#REF!,1,0)</f>
        <v>#REF!</v>
      </c>
      <c r="P8" s="183"/>
      <c r="Q8" s="184"/>
      <c r="R8" s="185"/>
      <c r="S8" s="6">
        <f t="shared" si="4"/>
        <v>0</v>
      </c>
      <c r="T8" s="6">
        <f t="shared" si="5"/>
        <v>0</v>
      </c>
      <c r="U8" s="7" t="str">
        <f>R10</f>
        <v> </v>
      </c>
      <c r="V8" s="6" t="s">
        <v>14</v>
      </c>
      <c r="W8" s="8" t="str">
        <f>P10</f>
        <v> </v>
      </c>
      <c r="X8" s="6">
        <f t="shared" si="6"/>
        <v>0</v>
      </c>
      <c r="Y8" s="6">
        <f t="shared" si="7"/>
        <v>0</v>
      </c>
      <c r="Z8" s="6" t="e">
        <f>IF(#REF!&gt;#REF!,2,0)</f>
        <v>#REF!</v>
      </c>
      <c r="AA8" s="6" t="e">
        <f>IF(#REF!&lt;#REF!,1,0)</f>
        <v>#REF!</v>
      </c>
      <c r="AB8" s="7" t="str">
        <f>R12</f>
        <v> </v>
      </c>
      <c r="AC8" s="6" t="s">
        <v>14</v>
      </c>
      <c r="AD8" s="8" t="str">
        <f>P12</f>
        <v> </v>
      </c>
      <c r="AE8" s="6">
        <f t="shared" si="8"/>
        <v>0</v>
      </c>
      <c r="AF8" s="6">
        <f t="shared" si="9"/>
        <v>0</v>
      </c>
      <c r="AG8" s="7" t="str">
        <f>R14</f>
        <v> </v>
      </c>
      <c r="AH8" s="6" t="s">
        <v>14</v>
      </c>
      <c r="AI8" s="8" t="str">
        <f>P14</f>
        <v> </v>
      </c>
      <c r="AJ8" s="6">
        <f t="shared" si="10"/>
        <v>0</v>
      </c>
      <c r="AK8" s="6">
        <f t="shared" si="11"/>
        <v>0</v>
      </c>
      <c r="AL8" s="6" t="e">
        <f>IF(#REF!&gt;#REF!,2,0)</f>
        <v>#REF!</v>
      </c>
      <c r="AM8" s="6" t="e">
        <f>IF(#REF!&lt;#REF!,1,0)</f>
        <v>#REF!</v>
      </c>
      <c r="AN8" s="6" t="e">
        <f>IF(#REF!&gt;#REF!,2,0)</f>
        <v>#REF!</v>
      </c>
      <c r="AO8" s="6" t="e">
        <f>IF(#REF!&lt;#REF!,1,0)</f>
        <v>#REF!</v>
      </c>
      <c r="AP8" s="7" t="e">
        <f>#REF!</f>
        <v>#REF!</v>
      </c>
      <c r="AQ8" s="6" t="s">
        <v>14</v>
      </c>
      <c r="AR8" s="9" t="e">
        <f>#REF!</f>
        <v>#REF!</v>
      </c>
      <c r="AS8" s="6" t="e">
        <f t="shared" si="12"/>
        <v>#REF!</v>
      </c>
      <c r="AT8" s="6" t="e">
        <f t="shared" si="13"/>
        <v>#REF!</v>
      </c>
      <c r="AU8" s="6" t="e">
        <f>IF(#REF!&gt;#REF!,2,0)</f>
        <v>#REF!</v>
      </c>
      <c r="AV8" s="6" t="e">
        <f>IF(#REF!&lt;#REF!,1,0)</f>
        <v>#REF!</v>
      </c>
      <c r="AW8" s="2" t="e">
        <f>G8+L8+N8+S8+X8+Z8+AE8+AJ8+#REF!+AL8+AN8+AS8+#REF!+AU8</f>
        <v>#REF!</v>
      </c>
      <c r="AX8" s="2" t="e">
        <f>H8+M8+O8+T8+Y8+AA8+AF8+AK8+#REF!+AM8+AO8+AT8+#REF!+AV8</f>
        <v>#REF!</v>
      </c>
      <c r="AY8" s="2" t="e">
        <f>D8+I8+#REF!+P8+U8+#REF!+AB8+AG8+#REF!+#REF!+#REF!+AP8+#REF!+#REF!</f>
        <v>#VALUE!</v>
      </c>
      <c r="AZ8" s="2" t="e">
        <f>F8+K8+#REF!+R8+W8+#REF!+AD8+AI8+#REF!+#REF!+#REF!+AR8+#REF!+#REF!</f>
        <v>#VALUE!</v>
      </c>
      <c r="BA8" s="15"/>
    </row>
    <row r="9" spans="2:53" ht="12.75">
      <c r="B9" s="10"/>
      <c r="C9" s="207"/>
      <c r="D9" s="12">
        <f>Muži_HK!N54</f>
        <v>0</v>
      </c>
      <c r="E9" s="11" t="s">
        <v>14</v>
      </c>
      <c r="F9" s="11">
        <f>Muži_HK!P54</f>
        <v>0</v>
      </c>
      <c r="G9" s="11">
        <f t="shared" si="0"/>
        <v>0</v>
      </c>
      <c r="H9" s="11">
        <f t="shared" si="1"/>
        <v>0</v>
      </c>
      <c r="I9" s="12">
        <f>Muži_HK!P57</f>
        <v>0</v>
      </c>
      <c r="J9" s="11" t="s">
        <v>14</v>
      </c>
      <c r="K9" s="11">
        <f>Muži_HK!N57</f>
        <v>0</v>
      </c>
      <c r="L9" s="11">
        <f t="shared" si="2"/>
        <v>0</v>
      </c>
      <c r="M9" s="11">
        <f t="shared" si="3"/>
        <v>0</v>
      </c>
      <c r="N9" s="11" t="e">
        <f>IF(#REF!&gt;#REF!,2,0)</f>
        <v>#REF!</v>
      </c>
      <c r="O9" s="11" t="e">
        <f>IF(#REF!&lt;#REF!,1,0)</f>
        <v>#REF!</v>
      </c>
      <c r="P9" s="186"/>
      <c r="Q9" s="187"/>
      <c r="R9" s="188"/>
      <c r="S9" s="11">
        <f t="shared" si="4"/>
        <v>0</v>
      </c>
      <c r="T9" s="11">
        <f t="shared" si="5"/>
        <v>0</v>
      </c>
      <c r="U9" s="12">
        <f>R11</f>
        <v>0</v>
      </c>
      <c r="V9" s="11" t="s">
        <v>14</v>
      </c>
      <c r="W9" s="13">
        <f>P11</f>
        <v>0</v>
      </c>
      <c r="X9" s="11">
        <f t="shared" si="6"/>
        <v>0</v>
      </c>
      <c r="Y9" s="11">
        <f t="shared" si="7"/>
        <v>0</v>
      </c>
      <c r="Z9" s="11" t="e">
        <f>IF(#REF!&gt;#REF!,2,0)</f>
        <v>#REF!</v>
      </c>
      <c r="AA9" s="11" t="e">
        <f>IF(#REF!&lt;#REF!,1,0)</f>
        <v>#REF!</v>
      </c>
      <c r="AB9" s="12">
        <f>R13</f>
        <v>0</v>
      </c>
      <c r="AC9" s="11" t="s">
        <v>14</v>
      </c>
      <c r="AD9" s="13">
        <f>P13</f>
        <v>0</v>
      </c>
      <c r="AE9" s="11">
        <f t="shared" si="8"/>
        <v>0</v>
      </c>
      <c r="AF9" s="11">
        <f t="shared" si="9"/>
        <v>0</v>
      </c>
      <c r="AG9" s="12">
        <f>R15</f>
        <v>0</v>
      </c>
      <c r="AH9" s="11" t="s">
        <v>14</v>
      </c>
      <c r="AI9" s="13">
        <f>P15</f>
        <v>0</v>
      </c>
      <c r="AJ9" s="11">
        <f t="shared" si="10"/>
        <v>0</v>
      </c>
      <c r="AK9" s="11">
        <f t="shared" si="11"/>
        <v>0</v>
      </c>
      <c r="AL9" s="11" t="e">
        <f>IF(#REF!&gt;#REF!,2,0)</f>
        <v>#REF!</v>
      </c>
      <c r="AM9" s="11" t="e">
        <f>IF(#REF!&lt;#REF!,1,0)</f>
        <v>#REF!</v>
      </c>
      <c r="AN9" s="11" t="e">
        <f>IF(#REF!&gt;#REF!,2,0)</f>
        <v>#REF!</v>
      </c>
      <c r="AO9" s="11" t="e">
        <f>IF(#REF!&lt;#REF!,1,0)</f>
        <v>#REF!</v>
      </c>
      <c r="AP9" s="12" t="e">
        <f>#REF!</f>
        <v>#REF!</v>
      </c>
      <c r="AQ9" s="11" t="s">
        <v>14</v>
      </c>
      <c r="AR9" s="14" t="e">
        <f>#REF!</f>
        <v>#REF!</v>
      </c>
      <c r="AS9" s="11" t="e">
        <f t="shared" si="12"/>
        <v>#REF!</v>
      </c>
      <c r="AT9" s="11" t="e">
        <f t="shared" si="13"/>
        <v>#REF!</v>
      </c>
      <c r="AU9" s="6" t="e">
        <f>IF(#REF!&gt;#REF!,2,0)</f>
        <v>#REF!</v>
      </c>
      <c r="AV9" s="6" t="e">
        <f>IF(#REF!&lt;#REF!,1,0)</f>
        <v>#REF!</v>
      </c>
      <c r="AW9" s="2" t="e">
        <f>G9+L9+N9+S9+X9+Z9+AE9+AJ9+#REF!+AL9+AN9+AS9+#REF!+AU9</f>
        <v>#REF!</v>
      </c>
      <c r="AX9" s="2" t="e">
        <f>H9+M9+O9+T9+Y9+AA9+AF9+AK9+#REF!+AM9+AO9+AT9+#REF!+AV9</f>
        <v>#REF!</v>
      </c>
      <c r="AY9" s="2" t="e">
        <f>D9+I9+#REF!+P9+U9+#REF!+AB9+AG9+#REF!+#REF!+#REF!+AP9+#REF!+#REF!</f>
        <v>#REF!</v>
      </c>
      <c r="AZ9" s="2" t="e">
        <f>F9+K9+#REF!+R9+W9+#REF!+AD9+AI9+#REF!+#REF!+#REF!+AR9+#REF!+#REF!</f>
        <v>#REF!</v>
      </c>
      <c r="BA9" s="15"/>
    </row>
    <row r="10" spans="2:53" ht="12.75">
      <c r="B10" s="15"/>
      <c r="C10" s="206" t="str">
        <f>Muži_HK!H7</f>
        <v>BK NAPOS Vysoká n.l.</v>
      </c>
      <c r="D10" s="7" t="str">
        <f>Muži_HK!N30</f>
        <v> </v>
      </c>
      <c r="E10" s="6" t="s">
        <v>14</v>
      </c>
      <c r="F10" s="6" t="str">
        <f>Muži_HK!P30</f>
        <v> </v>
      </c>
      <c r="G10" s="6">
        <f t="shared" si="0"/>
        <v>0</v>
      </c>
      <c r="H10" s="6">
        <f t="shared" si="1"/>
        <v>0</v>
      </c>
      <c r="I10" s="7" t="str">
        <f>Muži_HK!P34</f>
        <v> </v>
      </c>
      <c r="J10" s="6" t="s">
        <v>14</v>
      </c>
      <c r="K10" s="6" t="str">
        <f>Muži_HK!N34</f>
        <v> </v>
      </c>
      <c r="L10" s="6">
        <f t="shared" si="2"/>
        <v>0</v>
      </c>
      <c r="M10" s="6">
        <f t="shared" si="3"/>
        <v>0</v>
      </c>
      <c r="N10" s="6" t="e">
        <f>IF(#REF!&gt;#REF!,2,0)</f>
        <v>#REF!</v>
      </c>
      <c r="O10" s="6" t="e">
        <f>IF(#REF!&lt;#REF!,1,0)</f>
        <v>#REF!</v>
      </c>
      <c r="P10" s="7" t="str">
        <f>Muži_HK!P15</f>
        <v> </v>
      </c>
      <c r="Q10" s="6" t="s">
        <v>14</v>
      </c>
      <c r="R10" s="8" t="str">
        <f>Muži_HK!N15</f>
        <v> </v>
      </c>
      <c r="S10" s="6">
        <f t="shared" si="4"/>
        <v>0</v>
      </c>
      <c r="T10" s="6">
        <f t="shared" si="5"/>
        <v>0</v>
      </c>
      <c r="U10" s="183"/>
      <c r="V10" s="184"/>
      <c r="W10" s="185"/>
      <c r="X10" s="6">
        <f t="shared" si="6"/>
        <v>0</v>
      </c>
      <c r="Y10" s="6">
        <f t="shared" si="7"/>
        <v>0</v>
      </c>
      <c r="Z10" s="6" t="e">
        <f>IF(#REF!&gt;#REF!,2,0)</f>
        <v>#REF!</v>
      </c>
      <c r="AA10" s="6" t="e">
        <f>IF(#REF!&lt;#REF!,1,0)</f>
        <v>#REF!</v>
      </c>
      <c r="AB10" s="7" t="str">
        <f>W12</f>
        <v> </v>
      </c>
      <c r="AC10" s="6" t="s">
        <v>14</v>
      </c>
      <c r="AD10" s="8" t="str">
        <f>U12</f>
        <v> </v>
      </c>
      <c r="AE10" s="6">
        <f t="shared" si="8"/>
        <v>0</v>
      </c>
      <c r="AF10" s="6">
        <f t="shared" si="9"/>
        <v>0</v>
      </c>
      <c r="AG10" s="7" t="str">
        <f>W14</f>
        <v> </v>
      </c>
      <c r="AH10" s="6" t="s">
        <v>14</v>
      </c>
      <c r="AI10" s="8" t="str">
        <f>U14</f>
        <v> </v>
      </c>
      <c r="AJ10" s="6">
        <f t="shared" si="10"/>
        <v>0</v>
      </c>
      <c r="AK10" s="6">
        <f t="shared" si="11"/>
        <v>0</v>
      </c>
      <c r="AL10" s="6" t="e">
        <f>IF(#REF!&gt;#REF!,2,0)</f>
        <v>#REF!</v>
      </c>
      <c r="AM10" s="6" t="e">
        <f>IF(#REF!&lt;#REF!,1,0)</f>
        <v>#REF!</v>
      </c>
      <c r="AN10" s="6" t="e">
        <f>IF(#REF!&gt;#REF!,2,0)</f>
        <v>#REF!</v>
      </c>
      <c r="AO10" s="6" t="e">
        <f>IF(#REF!&lt;#REF!,1,0)</f>
        <v>#REF!</v>
      </c>
      <c r="AP10" s="7" t="e">
        <f>#REF!</f>
        <v>#REF!</v>
      </c>
      <c r="AQ10" s="6" t="s">
        <v>14</v>
      </c>
      <c r="AR10" s="9" t="e">
        <f>#REF!</f>
        <v>#REF!</v>
      </c>
      <c r="AS10" s="6" t="e">
        <f t="shared" si="12"/>
        <v>#REF!</v>
      </c>
      <c r="AT10" s="6" t="e">
        <f t="shared" si="13"/>
        <v>#REF!</v>
      </c>
      <c r="AU10" s="6" t="e">
        <f>IF(#REF!&gt;#REF!,2,0)</f>
        <v>#REF!</v>
      </c>
      <c r="AV10" s="6" t="e">
        <f>IF(#REF!&lt;#REF!,1,0)</f>
        <v>#REF!</v>
      </c>
      <c r="AW10" s="2" t="e">
        <f>G10+L10+N10+S10+X10+Z10+AE10+AJ10+#REF!+AL10+AN10+AS10+#REF!+AU10</f>
        <v>#REF!</v>
      </c>
      <c r="AX10" s="2" t="e">
        <f>H10+M10+O10+T10+Y10+AA10+AF10+AK10+#REF!+AM10+AO10+AT10+#REF!+AV10</f>
        <v>#REF!</v>
      </c>
      <c r="AY10" s="2" t="e">
        <f>D10+I10+#REF!+P10+U10+#REF!+AB10+AG10+#REF!+#REF!+#REF!+AP10+#REF!+#REF!</f>
        <v>#VALUE!</v>
      </c>
      <c r="AZ10" s="2" t="e">
        <f>F10+K10+#REF!+R10+W10+#REF!+AD10+AI10+#REF!+#REF!+#REF!+AR10+#REF!+#REF!</f>
        <v>#VALUE!</v>
      </c>
      <c r="BA10" s="15"/>
    </row>
    <row r="11" spans="2:53" ht="12.75">
      <c r="B11" s="10"/>
      <c r="C11" s="207"/>
      <c r="D11" s="12">
        <f>Muži_HK!P58</f>
        <v>0</v>
      </c>
      <c r="E11" s="11" t="s">
        <v>14</v>
      </c>
      <c r="F11" s="11">
        <f>Muži_HK!N58</f>
        <v>0</v>
      </c>
      <c r="G11" s="11">
        <f t="shared" si="0"/>
        <v>0</v>
      </c>
      <c r="H11" s="11">
        <f t="shared" si="1"/>
        <v>0</v>
      </c>
      <c r="I11" s="12">
        <f>Muži_HK!N62</f>
        <v>0</v>
      </c>
      <c r="J11" s="11" t="s">
        <v>14</v>
      </c>
      <c r="K11" s="11">
        <f>Muži_HK!P62</f>
        <v>0</v>
      </c>
      <c r="L11" s="11">
        <f t="shared" si="2"/>
        <v>0</v>
      </c>
      <c r="M11" s="11">
        <f t="shared" si="3"/>
        <v>0</v>
      </c>
      <c r="N11" s="11" t="e">
        <f>IF(#REF!&gt;#REF!,2,0)</f>
        <v>#REF!</v>
      </c>
      <c r="O11" s="11" t="e">
        <f>IF(#REF!&lt;#REF!,1,0)</f>
        <v>#REF!</v>
      </c>
      <c r="P11" s="12">
        <f>Muži_HK!N43</f>
        <v>0</v>
      </c>
      <c r="Q11" s="11" t="s">
        <v>14</v>
      </c>
      <c r="R11" s="13">
        <f>Muži_HK!P43</f>
        <v>0</v>
      </c>
      <c r="S11" s="11">
        <f t="shared" si="4"/>
        <v>0</v>
      </c>
      <c r="T11" s="11">
        <f t="shared" si="5"/>
        <v>0</v>
      </c>
      <c r="U11" s="186"/>
      <c r="V11" s="187"/>
      <c r="W11" s="188"/>
      <c r="X11" s="11">
        <f t="shared" si="6"/>
        <v>0</v>
      </c>
      <c r="Y11" s="11">
        <f t="shared" si="7"/>
        <v>0</v>
      </c>
      <c r="Z11" s="11" t="e">
        <f>IF(#REF!&gt;#REF!,2,0)</f>
        <v>#REF!</v>
      </c>
      <c r="AA11" s="11" t="e">
        <f>IF(#REF!&lt;#REF!,1,0)</f>
        <v>#REF!</v>
      </c>
      <c r="AB11" s="12">
        <f>W13</f>
        <v>0</v>
      </c>
      <c r="AC11" s="11" t="s">
        <v>14</v>
      </c>
      <c r="AD11" s="13">
        <f>U13</f>
        <v>0</v>
      </c>
      <c r="AE11" s="11">
        <f t="shared" si="8"/>
        <v>0</v>
      </c>
      <c r="AF11" s="11">
        <f t="shared" si="9"/>
        <v>0</v>
      </c>
      <c r="AG11" s="12">
        <f>W15</f>
        <v>0</v>
      </c>
      <c r="AH11" s="11" t="s">
        <v>14</v>
      </c>
      <c r="AI11" s="13">
        <f>U15</f>
        <v>0</v>
      </c>
      <c r="AJ11" s="11">
        <f t="shared" si="10"/>
        <v>0</v>
      </c>
      <c r="AK11" s="11">
        <f t="shared" si="11"/>
        <v>0</v>
      </c>
      <c r="AL11" s="11" t="e">
        <f>IF(#REF!&gt;#REF!,2,0)</f>
        <v>#REF!</v>
      </c>
      <c r="AM11" s="11" t="e">
        <f>IF(#REF!&lt;#REF!,1,0)</f>
        <v>#REF!</v>
      </c>
      <c r="AN11" s="11" t="e">
        <f>IF(#REF!&gt;#REF!,2,0)</f>
        <v>#REF!</v>
      </c>
      <c r="AO11" s="11" t="e">
        <f>IF(#REF!&lt;#REF!,1,0)</f>
        <v>#REF!</v>
      </c>
      <c r="AP11" s="12" t="e">
        <f>#REF!</f>
        <v>#REF!</v>
      </c>
      <c r="AQ11" s="11" t="s">
        <v>14</v>
      </c>
      <c r="AR11" s="14" t="e">
        <f>#REF!</f>
        <v>#REF!</v>
      </c>
      <c r="AS11" s="11" t="e">
        <f t="shared" si="12"/>
        <v>#REF!</v>
      </c>
      <c r="AT11" s="11" t="e">
        <f t="shared" si="13"/>
        <v>#REF!</v>
      </c>
      <c r="AU11" s="6" t="e">
        <f>IF(#REF!&gt;#REF!,2,0)</f>
        <v>#REF!</v>
      </c>
      <c r="AV11" s="6" t="e">
        <f>IF(#REF!&lt;#REF!,1,0)</f>
        <v>#REF!</v>
      </c>
      <c r="AW11" s="2" t="e">
        <f>G11+L11+N11+S11+X11+Z11+AE11+AJ11+#REF!+AL11+AN11+AS11+#REF!+AU11</f>
        <v>#REF!</v>
      </c>
      <c r="AX11" s="2" t="e">
        <f>H11+M11+O11+T11+Y11+AA11+AF11+AK11+#REF!+AM11+AO11+AT11+#REF!+AV11</f>
        <v>#REF!</v>
      </c>
      <c r="AY11" s="2" t="e">
        <f>D11+I11+#REF!+P11+U11+#REF!+AB11+AG11+#REF!+#REF!+#REF!+AP11+#REF!+#REF!</f>
        <v>#REF!</v>
      </c>
      <c r="AZ11" s="2" t="e">
        <f>F11+K11+#REF!+R11+W11+#REF!+AD11+AI11+#REF!+#REF!+#REF!+AR11+#REF!+#REF!</f>
        <v>#REF!</v>
      </c>
      <c r="BA11" s="15"/>
    </row>
    <row r="12" spans="2:53" ht="12.75">
      <c r="B12" s="15"/>
      <c r="C12" s="206" t="str">
        <f>Muži_HK!H9</f>
        <v>Sokol Slezské Předměstí</v>
      </c>
      <c r="D12" s="7" t="str">
        <f>Muži_HK!N39</f>
        <v> </v>
      </c>
      <c r="E12" s="6" t="s">
        <v>14</v>
      </c>
      <c r="F12" s="6" t="str">
        <f>Muži_HK!P39</f>
        <v> </v>
      </c>
      <c r="G12" s="6">
        <f t="shared" si="0"/>
        <v>0</v>
      </c>
      <c r="H12" s="6">
        <f t="shared" si="1"/>
        <v>0</v>
      </c>
      <c r="I12" s="7" t="str">
        <f>Muži_HK!P13</f>
        <v> </v>
      </c>
      <c r="J12" s="6" t="s">
        <v>14</v>
      </c>
      <c r="K12" s="6" t="str">
        <f>Muži_HK!N13</f>
        <v> </v>
      </c>
      <c r="L12" s="6">
        <f t="shared" si="2"/>
        <v>0</v>
      </c>
      <c r="M12" s="6">
        <f t="shared" si="3"/>
        <v>0</v>
      </c>
      <c r="N12" s="6" t="e">
        <f>IF(#REF!&gt;#REF!,2,0)</f>
        <v>#REF!</v>
      </c>
      <c r="O12" s="6" t="e">
        <f>IF(#REF!&lt;#REF!,1,0)</f>
        <v>#REF!</v>
      </c>
      <c r="P12" s="7" t="str">
        <f>Muži_HK!P22</f>
        <v> </v>
      </c>
      <c r="Q12" s="6" t="s">
        <v>14</v>
      </c>
      <c r="R12" s="8" t="str">
        <f>Muži_HK!N22</f>
        <v> </v>
      </c>
      <c r="S12" s="6">
        <f t="shared" si="4"/>
        <v>0</v>
      </c>
      <c r="T12" s="6">
        <f t="shared" si="5"/>
        <v>0</v>
      </c>
      <c r="U12" s="7" t="str">
        <f>Muži_HK!N25</f>
        <v> </v>
      </c>
      <c r="V12" s="6" t="s">
        <v>14</v>
      </c>
      <c r="W12" s="8" t="str">
        <f>Muži_HK!P25</f>
        <v> </v>
      </c>
      <c r="X12" s="6">
        <f t="shared" si="6"/>
        <v>0</v>
      </c>
      <c r="Y12" s="6">
        <f t="shared" si="7"/>
        <v>0</v>
      </c>
      <c r="Z12" s="6" t="e">
        <f>IF(#REF!&gt;#REF!,2,0)</f>
        <v>#REF!</v>
      </c>
      <c r="AA12" s="6" t="e">
        <f>IF(#REF!&lt;#REF!,1,0)</f>
        <v>#REF!</v>
      </c>
      <c r="AB12" s="183"/>
      <c r="AC12" s="184"/>
      <c r="AD12" s="185"/>
      <c r="AE12" s="6">
        <f t="shared" si="8"/>
        <v>0</v>
      </c>
      <c r="AF12" s="6">
        <f t="shared" si="9"/>
        <v>0</v>
      </c>
      <c r="AG12" s="7" t="str">
        <f>AD14</f>
        <v> </v>
      </c>
      <c r="AH12" s="6" t="s">
        <v>14</v>
      </c>
      <c r="AI12" s="8" t="str">
        <f>AB14</f>
        <v> </v>
      </c>
      <c r="AJ12" s="6">
        <f t="shared" si="10"/>
        <v>0</v>
      </c>
      <c r="AK12" s="6">
        <f t="shared" si="11"/>
        <v>0</v>
      </c>
      <c r="AL12" s="6" t="e">
        <f>IF(#REF!&gt;#REF!,2,0)</f>
        <v>#REF!</v>
      </c>
      <c r="AM12" s="6" t="e">
        <f>IF(#REF!&lt;#REF!,1,0)</f>
        <v>#REF!</v>
      </c>
      <c r="AN12" s="6" t="e">
        <f>IF(#REF!&gt;#REF!,2,0)</f>
        <v>#REF!</v>
      </c>
      <c r="AO12" s="6" t="e">
        <f>IF(#REF!&lt;#REF!,1,0)</f>
        <v>#REF!</v>
      </c>
      <c r="AP12" s="7" t="e">
        <f>#REF!</f>
        <v>#REF!</v>
      </c>
      <c r="AQ12" s="6" t="s">
        <v>14</v>
      </c>
      <c r="AR12" s="9" t="e">
        <f>#REF!</f>
        <v>#REF!</v>
      </c>
      <c r="AS12" s="6" t="e">
        <f t="shared" si="12"/>
        <v>#REF!</v>
      </c>
      <c r="AT12" s="6" t="e">
        <f t="shared" si="13"/>
        <v>#REF!</v>
      </c>
      <c r="AU12" s="6" t="e">
        <f>IF(#REF!&gt;#REF!,2,0)</f>
        <v>#REF!</v>
      </c>
      <c r="AV12" s="6" t="e">
        <f>IF(#REF!&lt;#REF!,1,0)</f>
        <v>#REF!</v>
      </c>
      <c r="AW12" s="2" t="e">
        <f>G12+L12+N12+S12+X12+Z12+AE12+AJ12+#REF!+AL12+AN12+AS12+#REF!+AU12</f>
        <v>#REF!</v>
      </c>
      <c r="AX12" s="2" t="e">
        <f>H12+M12+O12+T12+Y12+AA12+AF12+AK12+#REF!+AM12+AO12+AT12+#REF!+AV12</f>
        <v>#REF!</v>
      </c>
      <c r="AY12" s="2" t="e">
        <f>D12+I12+#REF!+P12+U12+#REF!+AB12+AG12+#REF!+#REF!+#REF!+AP12+#REF!+#REF!</f>
        <v>#VALUE!</v>
      </c>
      <c r="AZ12" s="2" t="e">
        <f>F12+K12+#REF!+R12+W12+#REF!+AD12+AI12+#REF!+#REF!+#REF!+AR12+#REF!+#REF!</f>
        <v>#VALUE!</v>
      </c>
      <c r="BA12" s="15"/>
    </row>
    <row r="13" spans="2:53" ht="12.75">
      <c r="B13" s="15"/>
      <c r="C13" s="207"/>
      <c r="D13" s="12">
        <f>Muži_HK!P67</f>
        <v>0</v>
      </c>
      <c r="E13" s="11" t="s">
        <v>14</v>
      </c>
      <c r="F13" s="11">
        <f>Muži_HK!N67</f>
        <v>0</v>
      </c>
      <c r="G13" s="11">
        <f t="shared" si="0"/>
        <v>0</v>
      </c>
      <c r="H13" s="11">
        <f t="shared" si="1"/>
        <v>0</v>
      </c>
      <c r="I13" s="12">
        <f>Muži_HK!N41</f>
        <v>0</v>
      </c>
      <c r="J13" s="11" t="s">
        <v>14</v>
      </c>
      <c r="K13" s="11">
        <f>Muži_HK!P41</f>
        <v>0</v>
      </c>
      <c r="L13" s="11">
        <f t="shared" si="2"/>
        <v>0</v>
      </c>
      <c r="M13" s="11">
        <f t="shared" si="3"/>
        <v>0</v>
      </c>
      <c r="N13" s="11" t="e">
        <f>IF(#REF!&gt;#REF!,2,0)</f>
        <v>#REF!</v>
      </c>
      <c r="O13" s="11" t="e">
        <f>IF(#REF!&lt;#REF!,1,0)</f>
        <v>#REF!</v>
      </c>
      <c r="P13" s="12">
        <f>Muži_HK!N50</f>
        <v>0</v>
      </c>
      <c r="Q13" s="11" t="s">
        <v>14</v>
      </c>
      <c r="R13" s="13">
        <f>Muži_HK!P50</f>
        <v>0</v>
      </c>
      <c r="S13" s="11">
        <f t="shared" si="4"/>
        <v>0</v>
      </c>
      <c r="T13" s="11">
        <f t="shared" si="5"/>
        <v>0</v>
      </c>
      <c r="U13" s="12">
        <f>Muži_HK!P53</f>
        <v>0</v>
      </c>
      <c r="V13" s="11" t="s">
        <v>14</v>
      </c>
      <c r="W13" s="13">
        <f>Muži_HK!N53</f>
        <v>0</v>
      </c>
      <c r="X13" s="11">
        <f t="shared" si="6"/>
        <v>0</v>
      </c>
      <c r="Y13" s="11">
        <f t="shared" si="7"/>
        <v>0</v>
      </c>
      <c r="Z13" s="11" t="e">
        <f>IF(#REF!&gt;#REF!,2,0)</f>
        <v>#REF!</v>
      </c>
      <c r="AA13" s="11" t="e">
        <f>IF(#REF!&lt;#REF!,1,0)</f>
        <v>#REF!</v>
      </c>
      <c r="AB13" s="186"/>
      <c r="AC13" s="187"/>
      <c r="AD13" s="188"/>
      <c r="AE13" s="11">
        <f t="shared" si="8"/>
        <v>0</v>
      </c>
      <c r="AF13" s="11">
        <f t="shared" si="9"/>
        <v>0</v>
      </c>
      <c r="AG13" s="12">
        <f>AD15</f>
        <v>0</v>
      </c>
      <c r="AH13" s="11" t="s">
        <v>14</v>
      </c>
      <c r="AI13" s="13">
        <f>AB15</f>
        <v>0</v>
      </c>
      <c r="AJ13" s="11">
        <f t="shared" si="10"/>
        <v>0</v>
      </c>
      <c r="AK13" s="11">
        <f t="shared" si="11"/>
        <v>0</v>
      </c>
      <c r="AL13" s="11" t="e">
        <f>IF(#REF!&gt;#REF!,2,0)</f>
        <v>#REF!</v>
      </c>
      <c r="AM13" s="11" t="e">
        <f>IF(#REF!&lt;#REF!,1,0)</f>
        <v>#REF!</v>
      </c>
      <c r="AN13" s="11" t="e">
        <f>IF(#REF!&gt;#REF!,2,0)</f>
        <v>#REF!</v>
      </c>
      <c r="AO13" s="11" t="e">
        <f>IF(#REF!&lt;#REF!,1,0)</f>
        <v>#REF!</v>
      </c>
      <c r="AP13" s="12" t="e">
        <f>#REF!</f>
        <v>#REF!</v>
      </c>
      <c r="AQ13" s="11" t="s">
        <v>14</v>
      </c>
      <c r="AR13" s="14" t="e">
        <f>#REF!</f>
        <v>#REF!</v>
      </c>
      <c r="AS13" s="11" t="e">
        <f t="shared" si="12"/>
        <v>#REF!</v>
      </c>
      <c r="AT13" s="11" t="e">
        <f t="shared" si="13"/>
        <v>#REF!</v>
      </c>
      <c r="AU13" s="6" t="e">
        <f>IF(#REF!&gt;#REF!,2,0)</f>
        <v>#REF!</v>
      </c>
      <c r="AV13" s="6" t="e">
        <f>IF(#REF!&lt;#REF!,1,0)</f>
        <v>#REF!</v>
      </c>
      <c r="AW13" s="2" t="e">
        <f>G13+L13+N13+S13+X13+Z13+AE13+AJ13+#REF!+AL13+AN13+AS13+#REF!+AU13</f>
        <v>#REF!</v>
      </c>
      <c r="AX13" s="2" t="e">
        <f>H13+M13+O13+T13+Y13+AA13+AF13+AK13+#REF!+AM13+AO13+AT13+#REF!+AV13</f>
        <v>#REF!</v>
      </c>
      <c r="AY13" s="2" t="e">
        <f>D13+I13+#REF!+P13+U13+#REF!+AB13+AG13+#REF!+#REF!+#REF!+AP13+#REF!+#REF!</f>
        <v>#REF!</v>
      </c>
      <c r="AZ13" s="2" t="e">
        <f>F13+K13+#REF!+R13+W13+#REF!+AD13+AI13+#REF!+#REF!+#REF!+AR13+#REF!+#REF!</f>
        <v>#REF!</v>
      </c>
      <c r="BA13" s="15"/>
    </row>
    <row r="14" spans="2:53" ht="12.75">
      <c r="B14" s="5"/>
      <c r="C14" s="206" t="str">
        <f>Muži_HK!H10</f>
        <v>BK REBELS Hradec Králové</v>
      </c>
      <c r="D14" s="7" t="str">
        <f>Muži_HK!P12</f>
        <v> </v>
      </c>
      <c r="E14" s="6" t="s">
        <v>14</v>
      </c>
      <c r="F14" s="6" t="str">
        <f>Muži_HK!N12</f>
        <v> </v>
      </c>
      <c r="G14" s="6">
        <f t="shared" si="0"/>
        <v>0</v>
      </c>
      <c r="H14" s="6">
        <f t="shared" si="1"/>
        <v>0</v>
      </c>
      <c r="I14" s="7" t="str">
        <f>Muži_HK!P20</f>
        <v> </v>
      </c>
      <c r="J14" s="6" t="s">
        <v>14</v>
      </c>
      <c r="K14" s="6" t="str">
        <f>Muži_HK!N20</f>
        <v> </v>
      </c>
      <c r="L14" s="6">
        <f t="shared" si="2"/>
        <v>0</v>
      </c>
      <c r="M14" s="6">
        <f t="shared" si="3"/>
        <v>0</v>
      </c>
      <c r="N14" s="6" t="e">
        <f>IF(#REF!&gt;#REF!,2,0)</f>
        <v>#REF!</v>
      </c>
      <c r="O14" s="6" t="e">
        <f>IF(#REF!&lt;#REF!,1,0)</f>
        <v>#REF!</v>
      </c>
      <c r="P14" s="7" t="str">
        <f>Muži_HK!P36</f>
        <v> </v>
      </c>
      <c r="Q14" s="6" t="s">
        <v>14</v>
      </c>
      <c r="R14" s="8" t="str">
        <f>Muži_HK!N36</f>
        <v> </v>
      </c>
      <c r="S14" s="6">
        <f t="shared" si="4"/>
        <v>0</v>
      </c>
      <c r="T14" s="6">
        <f t="shared" si="5"/>
        <v>0</v>
      </c>
      <c r="U14" s="7" t="str">
        <f>Muži_HK!N16</f>
        <v> </v>
      </c>
      <c r="V14" s="6" t="s">
        <v>14</v>
      </c>
      <c r="W14" s="8" t="str">
        <f>Muži_HK!P16</f>
        <v> </v>
      </c>
      <c r="X14" s="6">
        <f t="shared" si="6"/>
        <v>0</v>
      </c>
      <c r="Y14" s="6">
        <f t="shared" si="7"/>
        <v>0</v>
      </c>
      <c r="Z14" s="6" t="e">
        <f>IF(#REF!&gt;#REF!,2,0)</f>
        <v>#REF!</v>
      </c>
      <c r="AA14" s="6" t="e">
        <f>IF(#REF!&lt;#REF!,1,0)</f>
        <v>#REF!</v>
      </c>
      <c r="AB14" s="7" t="str">
        <f>Muži_HK!N32</f>
        <v> </v>
      </c>
      <c r="AC14" s="6" t="s">
        <v>14</v>
      </c>
      <c r="AD14" s="8" t="str">
        <f>Muži_HK!P32</f>
        <v> </v>
      </c>
      <c r="AE14" s="6">
        <f t="shared" si="8"/>
        <v>0</v>
      </c>
      <c r="AF14" s="6">
        <f t="shared" si="9"/>
        <v>0</v>
      </c>
      <c r="AG14" s="183"/>
      <c r="AH14" s="184"/>
      <c r="AI14" s="185"/>
      <c r="AJ14" s="6">
        <f t="shared" si="10"/>
        <v>0</v>
      </c>
      <c r="AK14" s="6">
        <f t="shared" si="11"/>
        <v>0</v>
      </c>
      <c r="AL14" s="6" t="e">
        <f>IF(#REF!&gt;#REF!,2,0)</f>
        <v>#REF!</v>
      </c>
      <c r="AM14" s="6" t="e">
        <f>IF(#REF!&lt;#REF!,1,0)</f>
        <v>#REF!</v>
      </c>
      <c r="AN14" s="6" t="e">
        <f>IF(#REF!&gt;#REF!,2,0)</f>
        <v>#REF!</v>
      </c>
      <c r="AO14" s="6" t="e">
        <f>IF(#REF!&lt;#REF!,1,0)</f>
        <v>#REF!</v>
      </c>
      <c r="AP14" s="7" t="e">
        <f>#REF!</f>
        <v>#REF!</v>
      </c>
      <c r="AQ14" s="6" t="s">
        <v>14</v>
      </c>
      <c r="AR14" s="9" t="e">
        <f>#REF!</f>
        <v>#REF!</v>
      </c>
      <c r="AS14" s="6" t="e">
        <f t="shared" si="12"/>
        <v>#REF!</v>
      </c>
      <c r="AT14" s="6" t="e">
        <f t="shared" si="13"/>
        <v>#REF!</v>
      </c>
      <c r="AU14" s="6" t="e">
        <f>IF(#REF!&gt;#REF!,2,0)</f>
        <v>#REF!</v>
      </c>
      <c r="AV14" s="6" t="e">
        <f>IF(#REF!&lt;#REF!,1,0)</f>
        <v>#REF!</v>
      </c>
      <c r="AW14" s="2" t="e">
        <f>G14+L14+N14+S14+X14+Z14+AE14+AJ14+#REF!+AL14+AN14+AS14+#REF!+AU14</f>
        <v>#REF!</v>
      </c>
      <c r="AX14" s="2" t="e">
        <f>H14+M14+O14+T14+Y14+AA14+AF14+AK14+#REF!+AM14+AO14+AT14+#REF!+AV14</f>
        <v>#REF!</v>
      </c>
      <c r="AY14" s="2" t="e">
        <f>D14+I14+#REF!+P14+U14+#REF!+AB14+AG14+#REF!+#REF!+#REF!+AP14+#REF!+#REF!</f>
        <v>#VALUE!</v>
      </c>
      <c r="AZ14" s="2" t="e">
        <f>F14+K14+#REF!+R14+W14+#REF!+AD14+AI14+#REF!+#REF!+#REF!+AR14+#REF!+#REF!</f>
        <v>#VALUE!</v>
      </c>
      <c r="BA14" s="15"/>
    </row>
    <row r="15" spans="2:53" ht="13.5" thickBot="1">
      <c r="B15" s="15"/>
      <c r="C15" s="211"/>
      <c r="D15" s="26">
        <f>Muži_HK!N40</f>
        <v>0</v>
      </c>
      <c r="E15" s="4" t="s">
        <v>14</v>
      </c>
      <c r="F15" s="4">
        <f>Muži_HK!P40</f>
        <v>0</v>
      </c>
      <c r="G15" s="4">
        <f t="shared" si="0"/>
        <v>0</v>
      </c>
      <c r="H15" s="4">
        <f t="shared" si="1"/>
        <v>0</v>
      </c>
      <c r="I15" s="26">
        <f>Muži_HK!N48</f>
        <v>0</v>
      </c>
      <c r="J15" s="4" t="s">
        <v>14</v>
      </c>
      <c r="K15" s="4">
        <f>Muži_HK!P48</f>
        <v>0</v>
      </c>
      <c r="L15" s="4">
        <f t="shared" si="2"/>
        <v>0</v>
      </c>
      <c r="M15" s="4">
        <f t="shared" si="3"/>
        <v>0</v>
      </c>
      <c r="N15" s="4" t="e">
        <f>IF(#REF!&gt;#REF!,2,0)</f>
        <v>#REF!</v>
      </c>
      <c r="O15" s="4" t="e">
        <f>IF(#REF!&lt;#REF!,1,0)</f>
        <v>#REF!</v>
      </c>
      <c r="P15" s="26">
        <f>Muži_HK!N64</f>
        <v>0</v>
      </c>
      <c r="Q15" s="4" t="s">
        <v>14</v>
      </c>
      <c r="R15" s="27">
        <f>Muži_HK!P64</f>
        <v>0</v>
      </c>
      <c r="S15" s="4">
        <f t="shared" si="4"/>
        <v>0</v>
      </c>
      <c r="T15" s="4">
        <f t="shared" si="5"/>
        <v>0</v>
      </c>
      <c r="U15" s="26">
        <f>Muži_HK!P44</f>
        <v>0</v>
      </c>
      <c r="V15" s="4" t="s">
        <v>14</v>
      </c>
      <c r="W15" s="27">
        <f>Muži_HK!N44</f>
        <v>0</v>
      </c>
      <c r="X15" s="4">
        <f t="shared" si="6"/>
        <v>0</v>
      </c>
      <c r="Y15" s="4">
        <f t="shared" si="7"/>
        <v>0</v>
      </c>
      <c r="Z15" s="4" t="e">
        <f>IF(#REF!&gt;#REF!,2,0)</f>
        <v>#REF!</v>
      </c>
      <c r="AA15" s="4" t="e">
        <f>IF(#REF!&lt;#REF!,1,0)</f>
        <v>#REF!</v>
      </c>
      <c r="AB15" s="26">
        <f>Muži_HK!P60</f>
        <v>0</v>
      </c>
      <c r="AC15" s="4" t="s">
        <v>14</v>
      </c>
      <c r="AD15" s="27">
        <f>Muži_HK!N60</f>
        <v>0</v>
      </c>
      <c r="AE15" s="4">
        <f t="shared" si="8"/>
        <v>0</v>
      </c>
      <c r="AF15" s="4">
        <f t="shared" si="9"/>
        <v>0</v>
      </c>
      <c r="AG15" s="208"/>
      <c r="AH15" s="209"/>
      <c r="AI15" s="210"/>
      <c r="AJ15" s="11">
        <f t="shared" si="10"/>
        <v>0</v>
      </c>
      <c r="AK15" s="11">
        <f t="shared" si="11"/>
        <v>0</v>
      </c>
      <c r="AL15" s="11" t="e">
        <f>IF(#REF!&gt;#REF!,2,0)</f>
        <v>#REF!</v>
      </c>
      <c r="AM15" s="11" t="e">
        <f>IF(#REF!&lt;#REF!,1,0)</f>
        <v>#REF!</v>
      </c>
      <c r="AN15" s="11" t="e">
        <f>IF(#REF!&gt;#REF!,2,0)</f>
        <v>#REF!</v>
      </c>
      <c r="AO15" s="11" t="e">
        <f>IF(#REF!&lt;#REF!,1,0)</f>
        <v>#REF!</v>
      </c>
      <c r="AP15" s="12" t="e">
        <f>#REF!</f>
        <v>#REF!</v>
      </c>
      <c r="AQ15" s="11" t="s">
        <v>14</v>
      </c>
      <c r="AR15" s="14" t="e">
        <f>#REF!</f>
        <v>#REF!</v>
      </c>
      <c r="AS15" s="11" t="e">
        <f t="shared" si="12"/>
        <v>#REF!</v>
      </c>
      <c r="AT15" s="11" t="e">
        <f t="shared" si="13"/>
        <v>#REF!</v>
      </c>
      <c r="AU15" s="6" t="e">
        <f>IF(#REF!&gt;#REF!,2,0)</f>
        <v>#REF!</v>
      </c>
      <c r="AV15" s="6" t="e">
        <f>IF(#REF!&lt;#REF!,1,0)</f>
        <v>#REF!</v>
      </c>
      <c r="AW15" s="2" t="e">
        <f>G15+L15+N15+S15+X15+Z15+AE15+AJ15+#REF!+AL15+AN15+AS15+#REF!+AU15</f>
        <v>#REF!</v>
      </c>
      <c r="AX15" s="2" t="e">
        <f>H15+M15+O15+T15+Y15+AA15+AF15+AK15+#REF!+AM15+AO15+AT15+#REF!+AV15</f>
        <v>#REF!</v>
      </c>
      <c r="AY15" s="2" t="e">
        <f>D15+I15+#REF!+P15+U15+#REF!+AB15+AG15+#REF!+#REF!+#REF!+AP15+#REF!+#REF!</f>
        <v>#REF!</v>
      </c>
      <c r="AZ15" s="2" t="e">
        <f>F15+K15+#REF!+R15+W15+#REF!+AD15+AI15+#REF!+#REF!+#REF!+AR15+#REF!+#REF!</f>
        <v>#REF!</v>
      </c>
      <c r="BA15" s="15"/>
    </row>
    <row r="16" spans="2:35" ht="12.7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</sheetData>
  <sheetProtection sheet="1" objects="1" scenarios="1"/>
  <mergeCells count="21">
    <mergeCell ref="C4:C5"/>
    <mergeCell ref="C10:C11"/>
    <mergeCell ref="D2:F3"/>
    <mergeCell ref="C6:C7"/>
    <mergeCell ref="I2:K3"/>
    <mergeCell ref="B2:C2"/>
    <mergeCell ref="B3:C3"/>
    <mergeCell ref="I6:K7"/>
    <mergeCell ref="D4:F5"/>
    <mergeCell ref="C8:C9"/>
    <mergeCell ref="AG14:AI15"/>
    <mergeCell ref="AB2:AD3"/>
    <mergeCell ref="AB12:AD13"/>
    <mergeCell ref="C14:C15"/>
    <mergeCell ref="C12:C13"/>
    <mergeCell ref="U10:W11"/>
    <mergeCell ref="AP2:AR3"/>
    <mergeCell ref="P8:R9"/>
    <mergeCell ref="AG2:AI3"/>
    <mergeCell ref="P2:R3"/>
    <mergeCell ref="U2:W3"/>
  </mergeCells>
  <conditionalFormatting sqref="I4:I5 AB14:AB15 P4:P7 U4:U9 P10:P15 U12:U15 AB4:AB11 AG4:AG13 AP4:AP15 D6:D15 I8:I15">
    <cfRule type="expression" priority="1" dxfId="0" stopIfTrue="1">
      <formula>D4&gt;F4</formula>
    </cfRule>
    <cfRule type="expression" priority="2" dxfId="1" stopIfTrue="1">
      <formula>D4&lt;F4</formula>
    </cfRule>
  </conditionalFormatting>
  <conditionalFormatting sqref="K4:K5 AD14:AD15 R4:R7 W4:W9 R10:R15 W12:W15 AD4:AD11 AI4:AI13 AR4:AR15 F6:F15 K8:K15">
    <cfRule type="expression" priority="3" dxfId="0" stopIfTrue="1">
      <formula>D4&gt;F4</formula>
    </cfRule>
    <cfRule type="expression" priority="4" dxfId="1" stopIfTrue="1">
      <formula>D4&lt;F4</formula>
    </cfRule>
  </conditionalFormatting>
  <conditionalFormatting sqref="J4:J5 AC14:AC15 Q4:Q7 V4:V9 Q10:Q15 V12:V15 AC4:AC11 AH4:AH13 AQ4:AQ15 E6:E15 J8:J15">
    <cfRule type="expression" priority="5" dxfId="0" stopIfTrue="1">
      <formula>D4&gt;F4</formula>
    </cfRule>
    <cfRule type="expression" priority="6" dxfId="1" stopIfTrue="1">
      <formula>D4&lt;F4</formula>
    </cfRule>
  </conditionalFormatting>
  <conditionalFormatting sqref="G6:H6">
    <cfRule type="expression" priority="7" dxfId="1" stopIfTrue="1">
      <formula>$D$6&gt;$F$6</formula>
    </cfRule>
    <cfRule type="expression" priority="8" dxfId="0" stopIfTrue="1">
      <formula>$D$6&lt;$F$6</formula>
    </cfRule>
  </conditionalFormatting>
  <printOptions horizontalCentered="1"/>
  <pageMargins left="0.7874015748031497" right="0.3937007874015748" top="1.5748031496062993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Sokolovna</dc:creator>
  <cp:keywords/>
  <dc:description/>
  <cp:lastModifiedBy>Pour</cp:lastModifiedBy>
  <cp:lastPrinted>2020-02-23T11:45:38Z</cp:lastPrinted>
  <dcterms:created xsi:type="dcterms:W3CDTF">2007-07-23T12:29:04Z</dcterms:created>
  <dcterms:modified xsi:type="dcterms:W3CDTF">2020-09-17T12:42:35Z</dcterms:modified>
  <cp:category/>
  <cp:version/>
  <cp:contentType/>
  <cp:contentStatus/>
</cp:coreProperties>
</file>